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1575" yWindow="555" windowWidth="20730" windowHeight="11760" tabRatio="500" firstSheet="2" activeTab="2"/>
  </bookViews>
  <sheets>
    <sheet name="2013" sheetId="15" r:id="rId1"/>
    <sheet name="2012" sheetId="1" r:id="rId2"/>
    <sheet name="2011" sheetId="2" r:id="rId3"/>
    <sheet name="2010" sheetId="3" r:id="rId4"/>
    <sheet name="2009" sheetId="4" r:id="rId5"/>
    <sheet name="2008" sheetId="5" r:id="rId6"/>
    <sheet name="2007" sheetId="6" r:id="rId7"/>
    <sheet name="2006" sheetId="7" r:id="rId8"/>
    <sheet name="2005" sheetId="8" r:id="rId9"/>
    <sheet name="2004" sheetId="9" r:id="rId10"/>
    <sheet name="2003" sheetId="10" r:id="rId11"/>
    <sheet name="2002" sheetId="11" r:id="rId12"/>
    <sheet name="2001" sheetId="12" r:id="rId13"/>
    <sheet name="2000" sheetId="13" r:id="rId14"/>
    <sheet name="1999" sheetId="14" r:id="rId1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57" i="15"/>
  <c r="AA58"/>
  <c r="AA60"/>
  <c r="AA62"/>
  <c r="AA63"/>
  <c r="AA64"/>
  <c r="AA66"/>
  <c r="AA67"/>
  <c r="AA68"/>
  <c r="X58"/>
  <c r="X60"/>
  <c r="X62"/>
  <c r="X63"/>
  <c r="X64"/>
  <c r="X66"/>
  <c r="X67"/>
  <c r="X68"/>
  <c r="V57"/>
  <c r="V58"/>
  <c r="V60"/>
  <c r="AB60" s="1"/>
  <c r="AE60" s="1"/>
  <c r="V62"/>
  <c r="V63"/>
  <c r="V64"/>
  <c r="AB64" s="1"/>
  <c r="AD64" s="1"/>
  <c r="V66"/>
  <c r="AB66" s="1"/>
  <c r="AD66" s="1"/>
  <c r="V67"/>
  <c r="V68"/>
  <c r="AA56"/>
  <c r="X56"/>
  <c r="V56"/>
  <c r="AA55"/>
  <c r="X55"/>
  <c r="V55"/>
  <c r="AA54"/>
  <c r="X54"/>
  <c r="V54"/>
  <c r="AC3" i="9"/>
  <c r="AC4"/>
  <c r="AC2"/>
  <c r="AC5" i="10"/>
  <c r="V3" i="9"/>
  <c r="V4"/>
  <c r="V5"/>
  <c r="V6"/>
  <c r="V7"/>
  <c r="V8"/>
  <c r="V2"/>
  <c r="T3"/>
  <c r="T4"/>
  <c r="T5"/>
  <c r="T6"/>
  <c r="T7"/>
  <c r="T8"/>
  <c r="T2"/>
  <c r="V3" i="10"/>
  <c r="V4"/>
  <c r="V6"/>
  <c r="V5"/>
  <c r="V7"/>
  <c r="V8"/>
  <c r="V9"/>
  <c r="V2"/>
  <c r="T3"/>
  <c r="Z3" s="1"/>
  <c r="T4"/>
  <c r="Z4" s="1"/>
  <c r="T6"/>
  <c r="T5"/>
  <c r="Z5" s="1"/>
  <c r="AB5" s="1"/>
  <c r="T7"/>
  <c r="Z7" s="1"/>
  <c r="T8"/>
  <c r="Z8" s="1"/>
  <c r="T9"/>
  <c r="Z9" s="1"/>
  <c r="T2"/>
  <c r="Z2" s="1"/>
  <c r="AB2" s="1"/>
  <c r="Q6" i="11"/>
  <c r="X6" s="1"/>
  <c r="S6"/>
  <c r="AB54" i="15" l="1"/>
  <c r="AE54" s="1"/>
  <c r="AB68"/>
  <c r="AE68" s="1"/>
  <c r="AE66"/>
  <c r="AB56"/>
  <c r="AE56" s="1"/>
  <c r="AE64"/>
  <c r="AB55"/>
  <c r="AE55" s="1"/>
  <c r="AB67"/>
  <c r="AE67" s="1"/>
  <c r="AB63"/>
  <c r="AE63" s="1"/>
  <c r="AB62"/>
  <c r="AB58"/>
  <c r="AE58" s="1"/>
  <c r="Z6" i="10"/>
  <c r="AB6" s="1"/>
  <c r="AC6" s="1"/>
  <c r="AC2"/>
  <c r="T3" i="12"/>
  <c r="T4"/>
  <c r="T5"/>
  <c r="T6"/>
  <c r="T7"/>
  <c r="T8"/>
  <c r="T9"/>
  <c r="T10"/>
  <c r="T2"/>
  <c r="R3"/>
  <c r="R4"/>
  <c r="Y4" s="1"/>
  <c r="R5"/>
  <c r="R6"/>
  <c r="Y6" s="1"/>
  <c r="R7"/>
  <c r="R8"/>
  <c r="Y8" s="1"/>
  <c r="R9"/>
  <c r="R10"/>
  <c r="Y10" s="1"/>
  <c r="R2"/>
  <c r="Z3" i="13"/>
  <c r="AD62" i="15" l="1"/>
  <c r="AE62"/>
  <c r="Y9" i="12"/>
  <c r="Y5"/>
  <c r="Y2"/>
  <c r="Y7"/>
  <c r="Y3"/>
  <c r="AB24" i="15"/>
  <c r="AE24" s="1"/>
  <c r="AA3"/>
  <c r="AA4"/>
  <c r="AA5"/>
  <c r="AA7"/>
  <c r="AA8"/>
  <c r="AA9"/>
  <c r="AA10"/>
  <c r="AA11"/>
  <c r="AA12"/>
  <c r="AA13"/>
  <c r="AA14"/>
  <c r="AA16"/>
  <c r="AA17"/>
  <c r="AA18"/>
  <c r="AA19"/>
  <c r="AA20"/>
  <c r="AA21"/>
  <c r="AA22"/>
  <c r="AA23"/>
  <c r="AA24"/>
  <c r="AA25"/>
  <c r="AA26"/>
  <c r="AA27"/>
  <c r="AA29"/>
  <c r="AA30"/>
  <c r="AA31"/>
  <c r="AA32"/>
  <c r="AA33"/>
  <c r="AA34"/>
  <c r="AA35"/>
  <c r="AA36"/>
  <c r="AA38"/>
  <c r="AA39"/>
  <c r="AA40"/>
  <c r="AA41"/>
  <c r="AA42"/>
  <c r="AA43"/>
  <c r="AA44"/>
  <c r="AA46"/>
  <c r="AA47"/>
  <c r="AA48"/>
  <c r="AA49"/>
  <c r="AA50"/>
  <c r="AA51"/>
  <c r="AA52"/>
  <c r="AA53"/>
  <c r="X3"/>
  <c r="X4"/>
  <c r="X5"/>
  <c r="X7"/>
  <c r="X8"/>
  <c r="X9"/>
  <c r="X10"/>
  <c r="X11"/>
  <c r="X12"/>
  <c r="X13"/>
  <c r="X14"/>
  <c r="X16"/>
  <c r="X17"/>
  <c r="X18"/>
  <c r="X19"/>
  <c r="X20"/>
  <c r="X21"/>
  <c r="X22"/>
  <c r="X23"/>
  <c r="X24"/>
  <c r="X25"/>
  <c r="X26"/>
  <c r="X27"/>
  <c r="X29"/>
  <c r="X30"/>
  <c r="X31"/>
  <c r="X32"/>
  <c r="X33"/>
  <c r="X34"/>
  <c r="X35"/>
  <c r="X36"/>
  <c r="X37"/>
  <c r="X38"/>
  <c r="X39"/>
  <c r="X40"/>
  <c r="X41"/>
  <c r="X42"/>
  <c r="X43"/>
  <c r="X44"/>
  <c r="X46"/>
  <c r="X47"/>
  <c r="X48"/>
  <c r="X49"/>
  <c r="X50"/>
  <c r="X51"/>
  <c r="X52"/>
  <c r="X53"/>
  <c r="V3"/>
  <c r="V4"/>
  <c r="V5"/>
  <c r="V7"/>
  <c r="V8"/>
  <c r="V9"/>
  <c r="V10"/>
  <c r="V11"/>
  <c r="V12"/>
  <c r="V13"/>
  <c r="V14"/>
  <c r="V15"/>
  <c r="V16"/>
  <c r="V17"/>
  <c r="V18"/>
  <c r="V19"/>
  <c r="V20"/>
  <c r="V21"/>
  <c r="V22"/>
  <c r="V23"/>
  <c r="AB23" s="1"/>
  <c r="AE23" s="1"/>
  <c r="V24"/>
  <c r="V25"/>
  <c r="V26"/>
  <c r="V27"/>
  <c r="V29"/>
  <c r="V30"/>
  <c r="AB30" s="1"/>
  <c r="AE30" s="1"/>
  <c r="V31"/>
  <c r="V32"/>
  <c r="V33"/>
  <c r="V34"/>
  <c r="V35"/>
  <c r="V36"/>
  <c r="V37"/>
  <c r="V38"/>
  <c r="V39"/>
  <c r="V40"/>
  <c r="AB40" s="1"/>
  <c r="AE40" s="1"/>
  <c r="V41"/>
  <c r="V42"/>
  <c r="AB42" s="1"/>
  <c r="AE42" s="1"/>
  <c r="V43"/>
  <c r="V44"/>
  <c r="V45"/>
  <c r="V46"/>
  <c r="V47"/>
  <c r="V48"/>
  <c r="V49"/>
  <c r="V50"/>
  <c r="V51"/>
  <c r="V52"/>
  <c r="V53"/>
  <c r="AA2"/>
  <c r="X2"/>
  <c r="V2"/>
  <c r="AB3" l="1"/>
  <c r="AE3" s="1"/>
  <c r="AB32"/>
  <c r="AE32" s="1"/>
  <c r="AB51"/>
  <c r="AE51" s="1"/>
  <c r="AB53"/>
  <c r="AB52"/>
  <c r="AE52" s="1"/>
  <c r="AB50"/>
  <c r="AE50" s="1"/>
  <c r="AB49"/>
  <c r="AB48"/>
  <c r="AB47"/>
  <c r="AE47" s="1"/>
  <c r="AB46"/>
  <c r="AB44"/>
  <c r="AE44" s="1"/>
  <c r="AB43"/>
  <c r="AE43" s="1"/>
  <c r="AB41"/>
  <c r="AB39"/>
  <c r="AE39" s="1"/>
  <c r="AB38"/>
  <c r="AE38" s="1"/>
  <c r="AB36"/>
  <c r="AE36" s="1"/>
  <c r="AB35"/>
  <c r="AB34"/>
  <c r="AB33"/>
  <c r="AE33" s="1"/>
  <c r="AB31"/>
  <c r="AE31" s="1"/>
  <c r="AB29"/>
  <c r="AE29" s="1"/>
  <c r="AB27"/>
  <c r="AE27" s="1"/>
  <c r="AB26"/>
  <c r="AE26" s="1"/>
  <c r="AB25"/>
  <c r="AE25" s="1"/>
  <c r="AB22"/>
  <c r="AE22" s="1"/>
  <c r="AB21"/>
  <c r="AE21" s="1"/>
  <c r="AB20"/>
  <c r="AE20" s="1"/>
  <c r="AB19"/>
  <c r="AE19" s="1"/>
  <c r="AB18"/>
  <c r="AE18" s="1"/>
  <c r="AB17"/>
  <c r="AE17" s="1"/>
  <c r="AB16"/>
  <c r="AE16" s="1"/>
  <c r="AB14"/>
  <c r="AE14" s="1"/>
  <c r="AB13"/>
  <c r="AE13" s="1"/>
  <c r="AB12"/>
  <c r="AE12" s="1"/>
  <c r="AB11"/>
  <c r="AE11" s="1"/>
  <c r="AB10"/>
  <c r="AE10" s="1"/>
  <c r="AB9"/>
  <c r="AB8"/>
  <c r="AE8" s="1"/>
  <c r="AB7"/>
  <c r="AE7" s="1"/>
  <c r="AB5"/>
  <c r="AB4"/>
  <c r="AE4" s="1"/>
  <c r="AB2"/>
  <c r="AE2" s="1"/>
  <c r="Q3" i="11"/>
  <c r="Q4"/>
  <c r="Q5"/>
  <c r="Q7"/>
  <c r="Q2"/>
  <c r="S3"/>
  <c r="S4"/>
  <c r="S5"/>
  <c r="S7"/>
  <c r="S2"/>
  <c r="Y2" i="5"/>
  <c r="Z2" s="1"/>
  <c r="V7" i="11"/>
  <c r="V2"/>
  <c r="AD48" i="15" l="1"/>
  <c r="AE48"/>
  <c r="AD53"/>
  <c r="AE53"/>
  <c r="AD49"/>
  <c r="AE49"/>
  <c r="AD5"/>
  <c r="AE5"/>
  <c r="AD34"/>
  <c r="AE34"/>
  <c r="AD46"/>
  <c r="AE46"/>
  <c r="AD9"/>
  <c r="AE9"/>
  <c r="AD35"/>
  <c r="AE35" s="1"/>
  <c r="AD41"/>
  <c r="AE41"/>
  <c r="X2" i="11"/>
  <c r="X3"/>
  <c r="X4"/>
  <c r="X5"/>
  <c r="X7"/>
  <c r="R3" i="14"/>
  <c r="R4"/>
  <c r="T4" s="1"/>
  <c r="R5"/>
  <c r="R6"/>
  <c r="R7"/>
  <c r="R8"/>
  <c r="R2"/>
  <c r="P3"/>
  <c r="T3" s="1"/>
  <c r="P4"/>
  <c r="P5"/>
  <c r="P6"/>
  <c r="P7"/>
  <c r="T7" s="1"/>
  <c r="P8"/>
  <c r="P2"/>
  <c r="T3" i="13"/>
  <c r="T4"/>
  <c r="T5"/>
  <c r="T6"/>
  <c r="T7"/>
  <c r="T8"/>
  <c r="T9"/>
  <c r="T10"/>
  <c r="T11"/>
  <c r="T2"/>
  <c r="R3"/>
  <c r="R4"/>
  <c r="X4" s="1"/>
  <c r="Z4" s="1"/>
  <c r="R5"/>
  <c r="R6"/>
  <c r="X6" s="1"/>
  <c r="R7"/>
  <c r="R8"/>
  <c r="X8" s="1"/>
  <c r="Z8" s="1"/>
  <c r="R9"/>
  <c r="R10"/>
  <c r="X10" s="1"/>
  <c r="Z10" s="1"/>
  <c r="R11"/>
  <c r="R2"/>
  <c r="X3"/>
  <c r="W12"/>
  <c r="Z2" i="3"/>
  <c r="Z3"/>
  <c r="T6" i="14" l="1"/>
  <c r="T2"/>
  <c r="T5"/>
  <c r="T8"/>
  <c r="X11" i="13"/>
  <c r="Z11" s="1"/>
  <c r="X7"/>
  <c r="Z7" s="1"/>
  <c r="X9"/>
  <c r="Z9" s="1"/>
  <c r="X5"/>
  <c r="X2"/>
  <c r="Z2" i="9"/>
  <c r="AB2" s="1"/>
  <c r="Z4"/>
  <c r="AB4" s="1"/>
  <c r="Z5"/>
  <c r="Z6"/>
  <c r="Y3"/>
  <c r="Z3" s="1"/>
  <c r="AB3" s="1"/>
  <c r="Z7"/>
  <c r="Z8"/>
  <c r="X3" i="8" l="1"/>
  <c r="Y3" s="1"/>
  <c r="AA3" s="1"/>
  <c r="X4"/>
  <c r="Y4" s="1"/>
  <c r="X5"/>
  <c r="Y5" s="1"/>
  <c r="X6"/>
  <c r="Y6" s="1"/>
  <c r="X7"/>
  <c r="Y7" s="1"/>
  <c r="AA7" s="1"/>
  <c r="X8"/>
  <c r="Y8" s="1"/>
  <c r="X9"/>
  <c r="Y9" s="1"/>
  <c r="AA9" s="1"/>
  <c r="X10"/>
  <c r="Y10" s="1"/>
  <c r="X11"/>
  <c r="Y11" s="1"/>
  <c r="AA11" s="1"/>
  <c r="X2"/>
  <c r="Y2" s="1"/>
  <c r="X3" i="7"/>
  <c r="Y3" s="1"/>
  <c r="X4"/>
  <c r="Y4" s="1"/>
  <c r="X5"/>
  <c r="Y5" s="1"/>
  <c r="X6"/>
  <c r="Y6" s="1"/>
  <c r="AA6" s="1"/>
  <c r="X7"/>
  <c r="Y7" s="1"/>
  <c r="X8"/>
  <c r="Y8" s="1"/>
  <c r="X2"/>
  <c r="Y2"/>
  <c r="AA2" s="1"/>
  <c r="X19" i="6"/>
  <c r="Y19" s="1"/>
  <c r="AA19" s="1"/>
  <c r="X17"/>
  <c r="Y17" s="1"/>
  <c r="AA17" s="1"/>
  <c r="X15"/>
  <c r="Y15"/>
  <c r="AA15" s="1"/>
  <c r="X11"/>
  <c r="Y11" s="1"/>
  <c r="AA11" s="1"/>
  <c r="X3"/>
  <c r="Y3" s="1"/>
  <c r="X4"/>
  <c r="Y4"/>
  <c r="X5"/>
  <c r="Y5"/>
  <c r="AA5" s="1"/>
  <c r="X6"/>
  <c r="Y6"/>
  <c r="X7"/>
  <c r="Y7"/>
  <c r="X8"/>
  <c r="Y8"/>
  <c r="X9"/>
  <c r="Y9"/>
  <c r="X10"/>
  <c r="Y10"/>
  <c r="X12"/>
  <c r="Y12"/>
  <c r="X13"/>
  <c r="Y13"/>
  <c r="X14"/>
  <c r="Y14"/>
  <c r="X16"/>
  <c r="Y16"/>
  <c r="X18"/>
  <c r="Y18"/>
  <c r="X2"/>
  <c r="Y2" s="1"/>
  <c r="Z3" i="5"/>
  <c r="Y3"/>
  <c r="Y4"/>
  <c r="Z4" s="1"/>
  <c r="Y5"/>
  <c r="Z5" s="1"/>
  <c r="Y6"/>
  <c r="Z6" s="1"/>
  <c r="Y7"/>
  <c r="Z7" s="1"/>
  <c r="Y8"/>
  <c r="Z8" s="1"/>
  <c r="Y9"/>
  <c r="Z9" s="1"/>
  <c r="Y10"/>
  <c r="Z10" s="1"/>
  <c r="Y11"/>
  <c r="Z11" s="1"/>
  <c r="Z3" i="4"/>
  <c r="Z7"/>
  <c r="Z11"/>
  <c r="Y3"/>
  <c r="Y4"/>
  <c r="Z4" s="1"/>
  <c r="Y5"/>
  <c r="Z5" s="1"/>
  <c r="AB5" s="1"/>
  <c r="Y6"/>
  <c r="Z6" s="1"/>
  <c r="AB6" s="1"/>
  <c r="Y7"/>
  <c r="Y8"/>
  <c r="Z8" s="1"/>
  <c r="AB8" s="1"/>
  <c r="Y9"/>
  <c r="Z9" s="1"/>
  <c r="AB9" s="1"/>
  <c r="Y10"/>
  <c r="Z10" s="1"/>
  <c r="Y11"/>
  <c r="AB11"/>
  <c r="Y2"/>
  <c r="Z2" s="1"/>
  <c r="AB2" s="1"/>
  <c r="AA3" i="3"/>
  <c r="Z4"/>
  <c r="AA4" s="1"/>
  <c r="Z5"/>
  <c r="AA5" s="1"/>
  <c r="Z6"/>
  <c r="AA6" s="1"/>
  <c r="Z7"/>
  <c r="AA7" s="1"/>
  <c r="Z8"/>
  <c r="AA8" s="1"/>
  <c r="AC8" s="1"/>
  <c r="Z9"/>
  <c r="AA9" s="1"/>
  <c r="Z10"/>
  <c r="AA10" s="1"/>
  <c r="Z11"/>
  <c r="AA11" s="1"/>
  <c r="Z12"/>
  <c r="AA12" s="1"/>
  <c r="AC12" s="1"/>
  <c r="Z13"/>
  <c r="AA13" s="1"/>
  <c r="AD15" i="2"/>
  <c r="AD23"/>
  <c r="AD22"/>
  <c r="AD19"/>
  <c r="AA2" i="3"/>
  <c r="AC2" s="1"/>
  <c r="AA10" i="2"/>
  <c r="AB10"/>
  <c r="AA12"/>
  <c r="AB12"/>
  <c r="AA3"/>
  <c r="AB3"/>
  <c r="AA4"/>
  <c r="AB4"/>
  <c r="AA5"/>
  <c r="AB5"/>
  <c r="AA6"/>
  <c r="AB6"/>
  <c r="AA7"/>
  <c r="AB7"/>
  <c r="AA8"/>
  <c r="AB8"/>
  <c r="AA9"/>
  <c r="AB9"/>
  <c r="AA11"/>
  <c r="AB11"/>
  <c r="AA14"/>
  <c r="AB14"/>
  <c r="AA15"/>
  <c r="AB15"/>
  <c r="AA16"/>
  <c r="AB16"/>
  <c r="AA17"/>
  <c r="AB17"/>
  <c r="AA18"/>
  <c r="AB18"/>
  <c r="AA19"/>
  <c r="AB19"/>
  <c r="AA21"/>
  <c r="AB21"/>
  <c r="AA22"/>
  <c r="AB22"/>
  <c r="AA23"/>
  <c r="AB23"/>
  <c r="AA2"/>
  <c r="AB2"/>
  <c r="X33" i="1"/>
  <c r="V33"/>
  <c r="AA32"/>
  <c r="V32"/>
  <c r="X32"/>
  <c r="AB32"/>
  <c r="AA31"/>
  <c r="V31"/>
  <c r="X31"/>
  <c r="AB31"/>
  <c r="AA30"/>
  <c r="V30"/>
  <c r="X30"/>
  <c r="AB30"/>
  <c r="AA29"/>
  <c r="V29"/>
  <c r="X29"/>
  <c r="AB29"/>
  <c r="AA28"/>
  <c r="V28"/>
  <c r="X28"/>
  <c r="AB28"/>
  <c r="AA27"/>
  <c r="AA26"/>
  <c r="V21"/>
  <c r="X21"/>
  <c r="AA21"/>
  <c r="AB21"/>
  <c r="AD21"/>
  <c r="AE21"/>
  <c r="V24"/>
  <c r="X24"/>
  <c r="V23"/>
  <c r="X23"/>
  <c r="AA23"/>
  <c r="AB23"/>
  <c r="V22"/>
  <c r="X22"/>
  <c r="AA22"/>
  <c r="AB22"/>
  <c r="V20"/>
  <c r="X20"/>
  <c r="AA20"/>
  <c r="AB20"/>
  <c r="V19"/>
  <c r="X19"/>
  <c r="AA19"/>
  <c r="AB19"/>
  <c r="AD19"/>
  <c r="AE19"/>
  <c r="AA16"/>
  <c r="V16"/>
  <c r="X16"/>
  <c r="AB16"/>
  <c r="V15"/>
  <c r="X15"/>
  <c r="AA15"/>
  <c r="AB15"/>
  <c r="AD15"/>
  <c r="AE15"/>
  <c r="V14"/>
  <c r="X14"/>
  <c r="AA14"/>
  <c r="AB14"/>
  <c r="AD14"/>
  <c r="AE14"/>
  <c r="AA13"/>
  <c r="V13"/>
  <c r="X13"/>
  <c r="AB13"/>
  <c r="AA12"/>
  <c r="V10"/>
  <c r="X10"/>
  <c r="AA10"/>
  <c r="AB10"/>
  <c r="V11"/>
  <c r="X11"/>
  <c r="AA11"/>
  <c r="AB11"/>
  <c r="AD11"/>
  <c r="AE11"/>
  <c r="AA9"/>
  <c r="AA8"/>
  <c r="AA7"/>
  <c r="AA6"/>
  <c r="AA5"/>
  <c r="AA4"/>
  <c r="AA3"/>
  <c r="AA2"/>
  <c r="V7"/>
  <c r="X7"/>
  <c r="AB7"/>
  <c r="AD7"/>
  <c r="AE7"/>
  <c r="V6"/>
  <c r="X6"/>
  <c r="AB6"/>
  <c r="V5"/>
  <c r="X5"/>
  <c r="AB5"/>
  <c r="AD5"/>
  <c r="AE5"/>
  <c r="V27"/>
  <c r="X27"/>
  <c r="AB27"/>
  <c r="V26"/>
  <c r="X26"/>
  <c r="AB26"/>
  <c r="V12"/>
  <c r="X12"/>
  <c r="AB12"/>
  <c r="V9"/>
  <c r="X9"/>
  <c r="AB9"/>
  <c r="V8"/>
  <c r="X8"/>
  <c r="AB8"/>
  <c r="V4"/>
  <c r="AB4"/>
  <c r="V3"/>
  <c r="X3"/>
  <c r="AB3"/>
  <c r="V2"/>
  <c r="AB2"/>
</calcChain>
</file>

<file path=xl/sharedStrings.xml><?xml version="1.0" encoding="utf-8"?>
<sst xmlns="http://schemas.openxmlformats.org/spreadsheetml/2006/main" count="3056" uniqueCount="1169">
  <si>
    <t>Name</t>
  </si>
  <si>
    <t>County</t>
  </si>
  <si>
    <t>Paul Bingham</t>
  </si>
  <si>
    <t>Poinsett</t>
  </si>
  <si>
    <t>Production System</t>
  </si>
  <si>
    <t>Early Season</t>
  </si>
  <si>
    <t>Variety</t>
  </si>
  <si>
    <t>Pioneer 94Y70</t>
  </si>
  <si>
    <t>Seeding Rate/Acre</t>
  </si>
  <si>
    <t>Planting Date</t>
  </si>
  <si>
    <t>Soil Type</t>
  </si>
  <si>
    <t>Furrow</t>
  </si>
  <si>
    <t>Row Spacing</t>
  </si>
  <si>
    <t xml:space="preserve">Pioneer 94Y70 </t>
  </si>
  <si>
    <t>Seed Trait</t>
  </si>
  <si>
    <t>RR</t>
  </si>
  <si>
    <t xml:space="preserve">Harvest Date </t>
  </si>
  <si>
    <t>Foreign Matter</t>
  </si>
  <si>
    <t>Bushels</t>
  </si>
  <si>
    <t>Net Weight</t>
  </si>
  <si>
    <t>Moisture</t>
  </si>
  <si>
    <t>Area</t>
  </si>
  <si>
    <t>Adj. FM</t>
  </si>
  <si>
    <t>Craighead</t>
  </si>
  <si>
    <t>Asgrow 4303</t>
  </si>
  <si>
    <t>Silt Loam</t>
  </si>
  <si>
    <t>Charles Poole</t>
  </si>
  <si>
    <t>Chicot</t>
  </si>
  <si>
    <t>Rick Poole</t>
  </si>
  <si>
    <t>Phillips</t>
  </si>
  <si>
    <t>Pioneer 94Y40</t>
  </si>
  <si>
    <t>Sandy Loam</t>
  </si>
  <si>
    <t>30"</t>
  </si>
  <si>
    <t>38"</t>
  </si>
  <si>
    <t>Woodruff</t>
  </si>
  <si>
    <t>Full Season</t>
  </si>
  <si>
    <t>38" Twin</t>
  </si>
  <si>
    <t>Blake Goodman</t>
  </si>
  <si>
    <t>Clay</t>
  </si>
  <si>
    <t>Pope</t>
  </si>
  <si>
    <t>Drilled</t>
  </si>
  <si>
    <t>Monroe</t>
  </si>
  <si>
    <t>Double Crop</t>
  </si>
  <si>
    <t>Cross</t>
  </si>
  <si>
    <t>15"</t>
  </si>
  <si>
    <t>Sharkey Clay</t>
  </si>
  <si>
    <t>Conversion</t>
  </si>
  <si>
    <t>Rank</t>
  </si>
  <si>
    <t>Seed  Treatment</t>
  </si>
  <si>
    <t>Fertilizer</t>
  </si>
  <si>
    <t>Foliar Treatment</t>
  </si>
  <si>
    <t>Fungicide</t>
  </si>
  <si>
    <t>Insecticide</t>
  </si>
  <si>
    <t>Pre-plant Herbicide</t>
  </si>
  <si>
    <t>Pre-emergent Herbicide</t>
  </si>
  <si>
    <t>Post-emergent Herbicide</t>
  </si>
  <si>
    <t>Headline - 2 apps @ 6 oz./A</t>
  </si>
  <si>
    <t>None</t>
  </si>
  <si>
    <t>Irrigation Method/Frequency</t>
  </si>
  <si>
    <t>CruiserMaxx</t>
  </si>
  <si>
    <t>Not specified</t>
  </si>
  <si>
    <t>Valor - 2 oz./A</t>
  </si>
  <si>
    <t>Karate</t>
  </si>
  <si>
    <t>Quadris - 6 oz./A</t>
  </si>
  <si>
    <t>Boundary</t>
  </si>
  <si>
    <t>Quadris</t>
  </si>
  <si>
    <t>Furrow - 7x</t>
  </si>
  <si>
    <t>Prefix</t>
  </si>
  <si>
    <t>Valor</t>
  </si>
  <si>
    <t>Roundup</t>
  </si>
  <si>
    <t>Furrow - 4x</t>
  </si>
  <si>
    <t>Roundup - 1 qt./A</t>
  </si>
  <si>
    <t>Karate - 2 oz./A</t>
  </si>
  <si>
    <t>Stratego - 10 oz./A</t>
  </si>
  <si>
    <t>Pivot - 7x</t>
  </si>
  <si>
    <t>ApronMaxx</t>
  </si>
  <si>
    <t>Final Yield (bu/A)</t>
  </si>
  <si>
    <t>Yield (bu/A)</t>
  </si>
  <si>
    <t>Martin Henry</t>
  </si>
  <si>
    <t>Desha</t>
  </si>
  <si>
    <t>Armor 4744</t>
  </si>
  <si>
    <t>Buckshot</t>
  </si>
  <si>
    <t>Potash - 100 lbs./A + urea-50 lbs./A</t>
  </si>
  <si>
    <t>Coron</t>
  </si>
  <si>
    <t>Authority MTZ</t>
  </si>
  <si>
    <t>Roundup, PowerMax + Helena ENC</t>
  </si>
  <si>
    <t>Dimilin, Mustang Max</t>
  </si>
  <si>
    <t>0-60-80</t>
  </si>
  <si>
    <t>2, 4-D + Roundup + Firstshot</t>
  </si>
  <si>
    <t>Roundup + Prefix, Roundup + GenDual, Roundup</t>
  </si>
  <si>
    <t>Furrow - 11-12x</t>
  </si>
  <si>
    <t xml:space="preserve">38" </t>
  </si>
  <si>
    <t>Roundup +  2, 4-D</t>
  </si>
  <si>
    <t>Furrow - 6x</t>
  </si>
  <si>
    <t>Kenny Qualls</t>
  </si>
  <si>
    <t>Dundee</t>
  </si>
  <si>
    <t>Potash - 100 lbs./A + P - 50 lbs./A</t>
  </si>
  <si>
    <t>Potash - 20 units</t>
  </si>
  <si>
    <t>Dicamba - 4 oz./A, 2, 4-D - 8 oz./A, Valor - 2 oz./A</t>
  </si>
  <si>
    <t>Roundup PowerMAX - 32 oz./A</t>
  </si>
  <si>
    <t>Belt - 2 oz/A, Lambda - 4 oz./A</t>
  </si>
  <si>
    <t xml:space="preserve">Furrow </t>
  </si>
  <si>
    <t>Quilt Xcel</t>
  </si>
  <si>
    <t>Quilt Xcel - 10.5 oz/A</t>
  </si>
  <si>
    <t>Kathy Woodall</t>
  </si>
  <si>
    <t>NK S46-A1</t>
  </si>
  <si>
    <t>CruiserMaxx + Vault</t>
  </si>
  <si>
    <t>0-40-60</t>
  </si>
  <si>
    <t>Ele-max - 1 qt./A</t>
  </si>
  <si>
    <t>Sequence + Valor - 2 oz./A, soil conditioner</t>
  </si>
  <si>
    <t xml:space="preserve">Sequence + Flexstar </t>
  </si>
  <si>
    <t>Endigo</t>
  </si>
  <si>
    <t>0-60-60 - 200 lbs./A</t>
  </si>
  <si>
    <t>Cameron Southard</t>
  </si>
  <si>
    <t>0-46-60 - 100 lbs./A</t>
  </si>
  <si>
    <t>Roundup - 32%, Blazer - 16 0z./a</t>
  </si>
  <si>
    <t>James Billbery Jr.</t>
  </si>
  <si>
    <t>Sharkey Loam</t>
  </si>
  <si>
    <t xml:space="preserve">Potash - 100 lbs./A </t>
  </si>
  <si>
    <t>Length</t>
  </si>
  <si>
    <t>Width</t>
  </si>
  <si>
    <t>Crittenden</t>
  </si>
  <si>
    <t>Asgrow 4832</t>
  </si>
  <si>
    <t>RR2/STS</t>
  </si>
  <si>
    <t>Sharkey</t>
  </si>
  <si>
    <t>Touchdown - 22oz./A, Valor - 2oz./A, Hellfire - 1%</t>
  </si>
  <si>
    <t>Quilt Xcel - 6 oz./A. OnGuard - 12 oz./A</t>
  </si>
  <si>
    <t>Furrow - every 7-10 days</t>
  </si>
  <si>
    <t>Randy Scott</t>
  </si>
  <si>
    <t>Greene</t>
  </si>
  <si>
    <t>DK 4866</t>
  </si>
  <si>
    <t>Heavy Clay Loam</t>
  </si>
  <si>
    <t>Kenneth Bennett</t>
  </si>
  <si>
    <t>Randolph</t>
  </si>
  <si>
    <t>Asgrow 4232</t>
  </si>
  <si>
    <t>Crowley Silt Loam</t>
  </si>
  <si>
    <t>Trilex 6000 + Optimize</t>
  </si>
  <si>
    <t>0-0-60 - 141 lbs./A</t>
  </si>
  <si>
    <t>Boron - .5 lb./A</t>
  </si>
  <si>
    <t>Prowl - 2.4 oz./A + Valor - 2 oz./A</t>
  </si>
  <si>
    <t>Roundup - 32 oz./A + Prefix - 2 pts./A</t>
  </si>
  <si>
    <t>Dimilin - 4 oz./A</t>
  </si>
  <si>
    <t>Furrow - 8x</t>
  </si>
  <si>
    <t>Not listed</t>
  </si>
  <si>
    <t>Mike Taylor Jr.</t>
  </si>
  <si>
    <t>Commerce Silt Loam</t>
  </si>
  <si>
    <t>Glyphosate, 2, 4-D, Valor</t>
  </si>
  <si>
    <t>Russ Brewer</t>
  </si>
  <si>
    <t>Dundee Silt Loam</t>
  </si>
  <si>
    <t>Roundup PowerMAX</t>
  </si>
  <si>
    <t>Quadris - 8 oz./A</t>
  </si>
  <si>
    <t>Isaac Haigwood</t>
  </si>
  <si>
    <t>Jackson</t>
  </si>
  <si>
    <t>Valor - 1 oz./A, Glyphosate - 1 qt./A, Dicamba - 6 oz./A</t>
  </si>
  <si>
    <t>Glyphosate - 1 qt./A, Dual 1.2 pt./A</t>
  </si>
  <si>
    <t>Quadris - 10 oz./A</t>
  </si>
  <si>
    <t>Lambda - CY - 3.5 oz./A</t>
  </si>
  <si>
    <t>Furrow - 1x weekly</t>
  </si>
  <si>
    <t>6.5" Drilled</t>
  </si>
  <si>
    <t>Browne Matthews Jr.</t>
  </si>
  <si>
    <t>Progeny 4510</t>
  </si>
  <si>
    <t>Arkabutla Silt Loam</t>
  </si>
  <si>
    <t>0-45-90</t>
  </si>
  <si>
    <t>Triflurlin</t>
  </si>
  <si>
    <t>42"</t>
  </si>
  <si>
    <t>Marty White</t>
  </si>
  <si>
    <t>Asgrow 4632</t>
  </si>
  <si>
    <t>Urea - 220 lbs./A, Ammonium Sulfate - 100 lbs./A</t>
  </si>
  <si>
    <t xml:space="preserve">Facet - .5 lb./A, Command </t>
  </si>
  <si>
    <t>Ricestar - 24 oz./A, Permit Plus - .75 oz./A</t>
  </si>
  <si>
    <t xml:space="preserve">Karate </t>
  </si>
  <si>
    <t>Stratego - 4 oz./A</t>
  </si>
  <si>
    <t>Pioneer PPST</t>
  </si>
  <si>
    <t>20-40-80-10-5-1 (Sulfur/Zinc/Boron)</t>
  </si>
  <si>
    <t>Furrow - 10x</t>
  </si>
  <si>
    <t>Mark Ahrent</t>
  </si>
  <si>
    <t>Pioneer 94Y91</t>
  </si>
  <si>
    <t>Amagon Foley Silt Loam</t>
  </si>
  <si>
    <t>ApronMaxx + CruiserMaxx + Moly</t>
  </si>
  <si>
    <t>0-40-160</t>
  </si>
  <si>
    <t>Roundup Org. Max</t>
  </si>
  <si>
    <t>Tyler Nutt</t>
  </si>
  <si>
    <t>Armor 48R40</t>
  </si>
  <si>
    <t>Quadris - 4 oz./A</t>
  </si>
  <si>
    <t>Furrow - 12x</t>
  </si>
  <si>
    <t>7.5" Drilled</t>
  </si>
  <si>
    <t>Roy Bloodworth</t>
  </si>
  <si>
    <t>Clay Loam</t>
  </si>
  <si>
    <t>0-30-60</t>
  </si>
  <si>
    <t>Roundup, Prefix</t>
  </si>
  <si>
    <t>Peyton Daniel Jr.</t>
  </si>
  <si>
    <t>Hutcheson</t>
  </si>
  <si>
    <t>Clay Gumbo</t>
  </si>
  <si>
    <t>0-18-36 - 50 lbs./A</t>
  </si>
  <si>
    <t>Envive</t>
  </si>
  <si>
    <t>Select</t>
  </si>
  <si>
    <t>PreAXR</t>
  </si>
  <si>
    <t>Furrow - every 10 days</t>
  </si>
  <si>
    <t>Tim Sisk</t>
  </si>
  <si>
    <t>CruiserMaxx + Seed Shield</t>
  </si>
  <si>
    <t>Prefix + Touchdown</t>
  </si>
  <si>
    <t>Charles Galloway</t>
  </si>
  <si>
    <t>Asgrow 5503</t>
  </si>
  <si>
    <t>Bosket Sandy Loam</t>
  </si>
  <si>
    <t>Delta Seed Coat</t>
  </si>
  <si>
    <t>Chicken litter - 2 tons/A</t>
  </si>
  <si>
    <t>Monty's Agrihance V and R, Bioforge</t>
  </si>
  <si>
    <t>Valor - 2 oz./A, Paraquat - 1 pt./A</t>
  </si>
  <si>
    <t>Prefix, Roundup, Blazer</t>
  </si>
  <si>
    <t>Lambda, Belt</t>
  </si>
  <si>
    <t>Priaxor</t>
  </si>
  <si>
    <t>Pivot</t>
  </si>
  <si>
    <t>Terry Fuller</t>
  </si>
  <si>
    <t>USG 74B81R</t>
  </si>
  <si>
    <t>0-6-30-60 - 100 lbs./A</t>
  </si>
  <si>
    <t>Glyphosate + Dual</t>
  </si>
  <si>
    <t>Belt - 2 oz./A, Orthene</t>
  </si>
  <si>
    <t>Alto</t>
  </si>
  <si>
    <t>Jeff Felts</t>
  </si>
  <si>
    <t>Drew</t>
  </si>
  <si>
    <t>Pioneer 95Y01</t>
  </si>
  <si>
    <t>0-55-1000 (+ sulfur, boron)</t>
  </si>
  <si>
    <t>Roundup, Dual</t>
  </si>
  <si>
    <t>Tundra</t>
  </si>
  <si>
    <t>Headline</t>
  </si>
  <si>
    <t>Richard Blaylock</t>
  </si>
  <si>
    <t>St. Francis</t>
  </si>
  <si>
    <t>Dundee Fine Sandy Loam</t>
  </si>
  <si>
    <t>ApronMaxx + Moly</t>
  </si>
  <si>
    <t>Crop Carb - 1 qt./A</t>
  </si>
  <si>
    <t>Verdict - 5 oz./A, Touchdown - 32 oz./A</t>
  </si>
  <si>
    <t>Touchdown - 32 oz./A, Flexstar - 6 oz./A</t>
  </si>
  <si>
    <t>Alto - 5 oz./A</t>
  </si>
  <si>
    <t>Pivot - 1x weekly</t>
  </si>
  <si>
    <t>Walter Bloodworth</t>
  </si>
  <si>
    <t>Progeny 4710</t>
  </si>
  <si>
    <t>Lee Walt</t>
  </si>
  <si>
    <t>Armor 47F8</t>
  </si>
  <si>
    <t>Potash - 50 lbs./A</t>
  </si>
  <si>
    <t>Dual - I pt./A</t>
  </si>
  <si>
    <t>Authority + Dual - .5 pt./A</t>
  </si>
  <si>
    <t>Roundup + Blazer</t>
  </si>
  <si>
    <t>John A. Nance</t>
  </si>
  <si>
    <t>Jake</t>
  </si>
  <si>
    <t>75#/A</t>
  </si>
  <si>
    <t>50#/A</t>
  </si>
  <si>
    <t>CruiserMaxx + Moly</t>
  </si>
  <si>
    <t>0-30-90 + Boron - .5 unit/A</t>
  </si>
  <si>
    <t>2, 4-D, Valor + Roundup</t>
  </si>
  <si>
    <t>Arrow + Prefix</t>
  </si>
  <si>
    <t>Furrow - 5x</t>
  </si>
  <si>
    <t>Wayne Wilkison</t>
  </si>
  <si>
    <t>Pioneer 95Y31</t>
  </si>
  <si>
    <t xml:space="preserve">Rank </t>
  </si>
  <si>
    <t xml:space="preserve">Name </t>
  </si>
  <si>
    <t xml:space="preserve">County </t>
  </si>
  <si>
    <t xml:space="preserve">Seed Trait </t>
  </si>
  <si>
    <t xml:space="preserve">Soil Type </t>
  </si>
  <si>
    <t xml:space="preserve">Seed Treatment </t>
  </si>
  <si>
    <t xml:space="preserve">Fertilizer </t>
  </si>
  <si>
    <t xml:space="preserve">Foliar Treatment </t>
  </si>
  <si>
    <t>Pre-Plant Herbicide</t>
  </si>
  <si>
    <t xml:space="preserve">Pre-Emergent Herbicide </t>
  </si>
  <si>
    <t>Post-Emergent Herbicide</t>
  </si>
  <si>
    <t xml:space="preserve">Row Spacing </t>
  </si>
  <si>
    <t>Harvest Date</t>
  </si>
  <si>
    <t xml:space="preserve">Bushels </t>
  </si>
  <si>
    <t xml:space="preserve">Moisture </t>
  </si>
  <si>
    <t xml:space="preserve">Conversion </t>
  </si>
  <si>
    <t xml:space="preserve">Width </t>
  </si>
  <si>
    <t>Yield (bu/a)</t>
  </si>
  <si>
    <t>Final Yield (bu/a)</t>
  </si>
  <si>
    <t>Garrett Qualls</t>
  </si>
  <si>
    <t>Mike Hook</t>
  </si>
  <si>
    <t>Charles (Rick) Poole Jr</t>
  </si>
  <si>
    <t>Danny Crawford</t>
  </si>
  <si>
    <t xml:space="preserve">Michael Taylor Jr </t>
  </si>
  <si>
    <t>Neil Culp</t>
  </si>
  <si>
    <t>Jonathan Gschwend</t>
  </si>
  <si>
    <t>Kipp Bartlett</t>
  </si>
  <si>
    <t>Wes McGeorge</t>
  </si>
  <si>
    <t>Perry Galloway</t>
  </si>
  <si>
    <t>Eddie Tackett</t>
  </si>
  <si>
    <t>David Strohl</t>
  </si>
  <si>
    <t>Sid Fogg</t>
  </si>
  <si>
    <t>Alan Hargraves</t>
  </si>
  <si>
    <t>Marty Williams</t>
  </si>
  <si>
    <t xml:space="preserve">Early Season </t>
  </si>
  <si>
    <t xml:space="preserve">Full Season </t>
  </si>
  <si>
    <t xml:space="preserve">Double Crop </t>
  </si>
  <si>
    <t>Jefferson</t>
  </si>
  <si>
    <t>Prairie</t>
  </si>
  <si>
    <t xml:space="preserve">Cross </t>
  </si>
  <si>
    <t xml:space="preserve">Silt Loam </t>
  </si>
  <si>
    <t>Apron Max, Cruiser</t>
  </si>
  <si>
    <t>0-40-60 F/ 45-40-40-10 S</t>
  </si>
  <si>
    <t>2 oz Valor</t>
  </si>
  <si>
    <t xml:space="preserve">3 pts Warrant /  28 oz Round Up </t>
  </si>
  <si>
    <t xml:space="preserve">.8 oz First Shot / 28 oz Round Up </t>
  </si>
  <si>
    <t>4 applications of pyrethroid/asephate at 1/2 lb</t>
  </si>
  <si>
    <t>2 applications of Headline 6 oz</t>
  </si>
  <si>
    <t>Cruiser Max</t>
  </si>
  <si>
    <t>50 P 100 K</t>
  </si>
  <si>
    <t>8 oz Boron/1 qt NutriK/10 oz ??</t>
  </si>
  <si>
    <t>Valor/Dicamba/Round Up</t>
  </si>
  <si>
    <t>Reflex/Dual</t>
  </si>
  <si>
    <t>Reflex/Round Up</t>
  </si>
  <si>
    <t>Brigrade</t>
  </si>
  <si>
    <t>Quilt Excel</t>
  </si>
  <si>
    <t>Furrow, 15 times</t>
  </si>
  <si>
    <t>1.5 ton chicken litter</t>
  </si>
  <si>
    <t>none</t>
  </si>
  <si>
    <t>1.5 oz Valor/Touchdown</t>
  </si>
  <si>
    <t>Dual/Touchdown</t>
  </si>
  <si>
    <t>Row Irrigation</t>
  </si>
  <si>
    <t>Optimize/Cruiser Max</t>
  </si>
  <si>
    <t>10-50-120</t>
  </si>
  <si>
    <t>Manganese</t>
  </si>
  <si>
    <t>Valor 2 oz</t>
  </si>
  <si>
    <t>Round Up/ Dual</t>
  </si>
  <si>
    <t>2 applications of Headline</t>
  </si>
  <si>
    <t>4-5 day schedule</t>
  </si>
  <si>
    <t xml:space="preserve">1.5 oz Valor/Touchdown </t>
  </si>
  <si>
    <t>Asgrow 4630</t>
  </si>
  <si>
    <t>Sandy</t>
  </si>
  <si>
    <t>Cruiser Max with Optimize</t>
  </si>
  <si>
    <t>Touchdown/Goal/2-4.D</t>
  </si>
  <si>
    <t>Sequence/Flexstar</t>
  </si>
  <si>
    <t>Sequence</t>
  </si>
  <si>
    <t>Furrow 5x</t>
  </si>
  <si>
    <t>Asgrow 4005</t>
  </si>
  <si>
    <t>60 lb K</t>
  </si>
  <si>
    <t>Boundry</t>
  </si>
  <si>
    <t>Prefix/Round Up</t>
  </si>
  <si>
    <t>Karate/Orthene</t>
  </si>
  <si>
    <t>Quadris 6 oz</t>
  </si>
  <si>
    <t>Poly Pipe Furrow 7x</t>
  </si>
  <si>
    <t>Glyphosate</t>
  </si>
  <si>
    <t>Acephate 0.5 lb/Karate</t>
  </si>
  <si>
    <t>Furrow 3x</t>
  </si>
  <si>
    <t>Pioneer 94M80</t>
  </si>
  <si>
    <t>Round Up/2-4.D</t>
  </si>
  <si>
    <t>Round Up Classic</t>
  </si>
  <si>
    <t>Poly Pipe</t>
  </si>
  <si>
    <t>ASG 4605</t>
  </si>
  <si>
    <t>Cruiser/Apron Max/Moly/Vault</t>
  </si>
  <si>
    <t>0-0-60</t>
  </si>
  <si>
    <t>Trisert K</t>
  </si>
  <si>
    <t>Touchdown/Rifle/Valor</t>
  </si>
  <si>
    <t>Prefix/Touchdown/Total</t>
  </si>
  <si>
    <t>Flexstar/Touchdown</t>
  </si>
  <si>
    <t>Quadrix 6 oz</t>
  </si>
  <si>
    <t>furrow</t>
  </si>
  <si>
    <t>Cruiser/Apron Max/Optimize/Delta Seed Coat</t>
  </si>
  <si>
    <t>4 ton chicken litter</t>
  </si>
  <si>
    <t>Cobra/Glyphosate/Select/Prefix</t>
  </si>
  <si>
    <t>Lambda w/acephate</t>
  </si>
  <si>
    <t>Quilt</t>
  </si>
  <si>
    <t>Gaucho/Allegiance/TriLex</t>
  </si>
  <si>
    <t>5 ton chicken litter</t>
  </si>
  <si>
    <t xml:space="preserve">Round Up </t>
  </si>
  <si>
    <t>6 oz Quadris</t>
  </si>
  <si>
    <t>Furrow 9x</t>
  </si>
  <si>
    <t>Michael Taylor</t>
  </si>
  <si>
    <t>Asgrow 4605</t>
  </si>
  <si>
    <t>Verdict</t>
  </si>
  <si>
    <t>Karate 2x/Belt</t>
  </si>
  <si>
    <t>Furrow 4x</t>
  </si>
  <si>
    <t>Armor 46R42</t>
  </si>
  <si>
    <t>100 lb 0-0-60</t>
  </si>
  <si>
    <t>1 qt Round Up</t>
  </si>
  <si>
    <t>2 oz Karate</t>
  </si>
  <si>
    <t>10 oz Stratego</t>
  </si>
  <si>
    <t>Irrigated 7x</t>
  </si>
  <si>
    <t>0-60-120</t>
  </si>
  <si>
    <t>Round Up 2x</t>
  </si>
  <si>
    <t>Row Irrigated 5x</t>
  </si>
  <si>
    <t>26 oz glyphosate/flexstar, 2/3 pt Blazer</t>
  </si>
  <si>
    <t>Furrow 7x</t>
  </si>
  <si>
    <t>USG 74E88</t>
  </si>
  <si>
    <t>70 lb K</t>
  </si>
  <si>
    <t>Karate 3x, Steward, Karate Orthene</t>
  </si>
  <si>
    <t>Pivot 7x</t>
  </si>
  <si>
    <t>38 inch twin row</t>
  </si>
  <si>
    <t>Asgrow 4907</t>
  </si>
  <si>
    <t>70 units K</t>
  </si>
  <si>
    <t>Mustang Max Orthene</t>
  </si>
  <si>
    <t>6 oz Headline</t>
  </si>
  <si>
    <t>Armor 49V6</t>
  </si>
  <si>
    <t>Apron Max</t>
  </si>
  <si>
    <t>0-46-60</t>
  </si>
  <si>
    <t>Micro Nutrition</t>
  </si>
  <si>
    <t>Round Up/Flexstar</t>
  </si>
  <si>
    <t>Seed Treatment</t>
  </si>
  <si>
    <t>Pre-Emergent Herbicide</t>
  </si>
  <si>
    <t>Final Yield</t>
  </si>
  <si>
    <t>Pioneer 94Y70  or 94Y91</t>
  </si>
  <si>
    <t>Stine 49LA28</t>
  </si>
  <si>
    <t>LL</t>
  </si>
  <si>
    <t>Progeny 4750 or Asgrow 4866</t>
  </si>
  <si>
    <t xml:space="preserve">Gere Carnathan </t>
  </si>
  <si>
    <t>Dow Brantley</t>
  </si>
  <si>
    <t xml:space="preserve">Lonoke </t>
  </si>
  <si>
    <t xml:space="preserve">Kevin Gable </t>
  </si>
  <si>
    <t>Mississippi</t>
  </si>
  <si>
    <t>Croplan 4417</t>
  </si>
  <si>
    <t xml:space="preserve">Neil Culp </t>
  </si>
  <si>
    <t>Asgrow 4730</t>
  </si>
  <si>
    <t xml:space="preserve">Pointer Hall </t>
  </si>
  <si>
    <t>Allen Culp</t>
  </si>
  <si>
    <t>Asgrow 4703</t>
  </si>
  <si>
    <t>Johnny Yancy</t>
  </si>
  <si>
    <t>Pioneer 94Y60</t>
  </si>
  <si>
    <t>Pointer Hall Jr.</t>
  </si>
  <si>
    <t>Terry Simpson</t>
  </si>
  <si>
    <t>DKN46-51</t>
  </si>
  <si>
    <t>Glenn Kale</t>
  </si>
  <si>
    <t>90 lb K</t>
  </si>
  <si>
    <t>250 lb 0-18-36</t>
  </si>
  <si>
    <t>36 oz Round Up/3.5 oz Envive</t>
  </si>
  <si>
    <t>40 oz Sequence</t>
  </si>
  <si>
    <t>Karate Z 1.8 oz 2x</t>
  </si>
  <si>
    <t>6 oz Quadris 2x</t>
  </si>
  <si>
    <t>Roundup/Valor</t>
  </si>
  <si>
    <t>Prefix Post</t>
  </si>
  <si>
    <t xml:space="preserve">Tundra </t>
  </si>
  <si>
    <t>Quardris</t>
  </si>
  <si>
    <t>60 units Potash</t>
  </si>
  <si>
    <t>Touchdown</t>
  </si>
  <si>
    <t>Karate 2x</t>
  </si>
  <si>
    <t>10-60-120</t>
  </si>
  <si>
    <t xml:space="preserve">Valor </t>
  </si>
  <si>
    <t>Dual/Round Up</t>
  </si>
  <si>
    <t>Cruiser Max/Optimize</t>
  </si>
  <si>
    <t xml:space="preserve">Headline </t>
  </si>
  <si>
    <t>Furrow every 3-4 days</t>
  </si>
  <si>
    <t>Trilene</t>
  </si>
  <si>
    <t>15 inch</t>
  </si>
  <si>
    <t>Mustang Max</t>
  </si>
  <si>
    <t xml:space="preserve">6 oz Quadris </t>
  </si>
  <si>
    <t>57 lb</t>
  </si>
  <si>
    <t>0-60-60</t>
  </si>
  <si>
    <t>Apron Max/Moly/Cruiser</t>
  </si>
  <si>
    <t>90 units K</t>
  </si>
  <si>
    <t>Prefix/glyphosate</t>
  </si>
  <si>
    <t>32 oz glyphosate 2x</t>
  </si>
  <si>
    <t>Furrow 8x</t>
  </si>
  <si>
    <t>60 units K</t>
  </si>
  <si>
    <t>Glyphosate/8 oz Flexstar</t>
  </si>
  <si>
    <t>Tundra 2x/Steward</t>
  </si>
  <si>
    <t>60 lbs K</t>
  </si>
  <si>
    <t>Round Up</t>
  </si>
  <si>
    <t>Mustang Max 2x</t>
  </si>
  <si>
    <t xml:space="preserve">Coron </t>
  </si>
  <si>
    <t>56 lb</t>
  </si>
  <si>
    <t>175 lb 0-20-30</t>
  </si>
  <si>
    <t>Valor 202</t>
  </si>
  <si>
    <t>17 inch</t>
  </si>
  <si>
    <t>120 units Potash/60 units P</t>
  </si>
  <si>
    <t>Round Up/Dicamba burndown</t>
  </si>
  <si>
    <t>Furrow 6x</t>
  </si>
  <si>
    <t xml:space="preserve">Seeding Rate/Acre </t>
  </si>
  <si>
    <t xml:space="preserve">Foreign Matter </t>
  </si>
  <si>
    <t>Gregory Baltz/Howard Thielemier</t>
  </si>
  <si>
    <t xml:space="preserve">Blake Goodman </t>
  </si>
  <si>
    <t>Pointer Hall Jr</t>
  </si>
  <si>
    <t>Rodney Schimming</t>
  </si>
  <si>
    <t xml:space="preserve">Brad French </t>
  </si>
  <si>
    <t xml:space="preserve">Pioneer 94Y90 </t>
  </si>
  <si>
    <t>Roy Newsom</t>
  </si>
  <si>
    <t>Terral 49R27</t>
  </si>
  <si>
    <t xml:space="preserve">60 lb </t>
  </si>
  <si>
    <t xml:space="preserve">Sandy Loam </t>
  </si>
  <si>
    <t>Cruiser/Apron Max</t>
  </si>
  <si>
    <t>2 ton chicken litter</t>
  </si>
  <si>
    <t>Round Up Power Max 2x</t>
  </si>
  <si>
    <t xml:space="preserve">Sandy Loam to Silt Loam </t>
  </si>
  <si>
    <t>0-80-180</t>
  </si>
  <si>
    <t xml:space="preserve">Cruiser Max/Apron </t>
  </si>
  <si>
    <t>Ele-Max 2x 1 qt, 2x 2 qt</t>
  </si>
  <si>
    <t>4 ozMustang Max 3x</t>
  </si>
  <si>
    <t>6 oz Quadris 2 x, 6 oz Headline 2x</t>
  </si>
  <si>
    <t>Furrow 10x</t>
  </si>
  <si>
    <t>200 lb 0-18-36</t>
  </si>
  <si>
    <t>Karate Z</t>
  </si>
  <si>
    <t>1 ton chicken litter/100 lb 0-0-60</t>
  </si>
  <si>
    <t>Glyphosate 2x</t>
  </si>
  <si>
    <t>10 inch</t>
  </si>
  <si>
    <t>Apron Max/Cruiser</t>
  </si>
  <si>
    <t>150 lb Potash</t>
  </si>
  <si>
    <t>Round Up/Banvel</t>
  </si>
  <si>
    <t xml:space="preserve">Round up 2x/Dual </t>
  </si>
  <si>
    <t>Furron 4x</t>
  </si>
  <si>
    <t>Lee</t>
  </si>
  <si>
    <t xml:space="preserve">Jeanerette Silt Loam </t>
  </si>
  <si>
    <t xml:space="preserve">Dundee Silt Loam </t>
  </si>
  <si>
    <t xml:space="preserve">Dubbs Sandy Loam </t>
  </si>
  <si>
    <t>Basket Sandy Loam</t>
  </si>
  <si>
    <t xml:space="preserve">Commerce Silt Loam </t>
  </si>
  <si>
    <t>Foley Silt</t>
  </si>
  <si>
    <t xml:space="preserve">Calloway Silt Loam </t>
  </si>
  <si>
    <t>Sharkey Steele Complex</t>
  </si>
  <si>
    <t xml:space="preserve">Herbert Silt Loam </t>
  </si>
  <si>
    <t xml:space="preserve">Convent Silt Loam </t>
  </si>
  <si>
    <t xml:space="preserve">Foley Silt Loam </t>
  </si>
  <si>
    <t xml:space="preserve">Dubbs Silt Loam </t>
  </si>
  <si>
    <t>Seedling Rate/Acre</t>
  </si>
  <si>
    <t>Pre-Emerge Herbicide</t>
  </si>
  <si>
    <t>Post-Emerge Herbicide</t>
  </si>
  <si>
    <t>Adj FM</t>
  </si>
  <si>
    <t>Keith Dooley</t>
  </si>
  <si>
    <t xml:space="preserve">Jerry Fuller </t>
  </si>
  <si>
    <t>USB 74B88</t>
  </si>
  <si>
    <t>Pioneer 84B73</t>
  </si>
  <si>
    <t>Buddy and Eric Leonard</t>
  </si>
  <si>
    <t>DynaGro 34Y36</t>
  </si>
  <si>
    <t>94B73</t>
  </si>
  <si>
    <t>USB 74B78</t>
  </si>
  <si>
    <t>Asgrow 4903</t>
  </si>
  <si>
    <t>Armor 42-M1</t>
  </si>
  <si>
    <t xml:space="preserve">Chris Mans </t>
  </si>
  <si>
    <t xml:space="preserve">Yell </t>
  </si>
  <si>
    <t>Pioneer 84Y80</t>
  </si>
  <si>
    <t>Armor 47-F8</t>
  </si>
  <si>
    <t>Greg Orlicek</t>
  </si>
  <si>
    <t>Lonoke</t>
  </si>
  <si>
    <t>Glyphosate/Prefix-Glyphosate</t>
  </si>
  <si>
    <t>Metho Parathion/Karate</t>
  </si>
  <si>
    <t>Gumbo</t>
  </si>
  <si>
    <t>Round Up/Dual</t>
  </si>
  <si>
    <t>Furrow 11x</t>
  </si>
  <si>
    <t>7 inch twin row</t>
  </si>
  <si>
    <t>1 1/2 ton chicken litter/ 1 qt Quick Boost Ultra/ 3 gal Trisert K</t>
  </si>
  <si>
    <t>28 oz Touchdown</t>
  </si>
  <si>
    <t>28 oz Touchdown 2x</t>
  </si>
  <si>
    <t>2.9 oz Tombstone 3x</t>
  </si>
  <si>
    <t>6 oz Headline 2x</t>
  </si>
  <si>
    <t xml:space="preserve">30 inch </t>
  </si>
  <si>
    <t>250 lb P/200 lb K</t>
  </si>
  <si>
    <t>Glphosate</t>
  </si>
  <si>
    <t>8 inch</t>
  </si>
  <si>
    <t>8oz Metho Parathion/1.5 oz Karate</t>
  </si>
  <si>
    <t>70 lbs</t>
  </si>
  <si>
    <t>0-60-20</t>
  </si>
  <si>
    <t xml:space="preserve">Clay Loam </t>
  </si>
  <si>
    <t>Furrow 2x</t>
  </si>
  <si>
    <t>7.5 inch</t>
  </si>
  <si>
    <t>22 oz Round Up PowerMax</t>
  </si>
  <si>
    <t xml:space="preserve">6 oz Karate </t>
  </si>
  <si>
    <t>8 oz Headline</t>
  </si>
  <si>
    <t xml:space="preserve">Silty Clay Loam </t>
  </si>
  <si>
    <t>100 lb Potash</t>
  </si>
  <si>
    <t>1 qt Round Up 2x</t>
  </si>
  <si>
    <t>1 gal Mustang Max</t>
  </si>
  <si>
    <t>2 tons chicken litter/100 units Potash/60 units P</t>
  </si>
  <si>
    <t>Poly Pipe 5x</t>
  </si>
  <si>
    <t>0-46-100</t>
  </si>
  <si>
    <t>B/P/K/Zn/Mo</t>
  </si>
  <si>
    <t>Flood 3x</t>
  </si>
  <si>
    <t>Fertlizer</t>
  </si>
  <si>
    <t xml:space="preserve">Final Yield (bu/a) </t>
  </si>
  <si>
    <t xml:space="preserve">Mike Hook </t>
  </si>
  <si>
    <t>Richard Morris</t>
  </si>
  <si>
    <t>Jerry Lovrien</t>
  </si>
  <si>
    <t>Rob Roberts</t>
  </si>
  <si>
    <t>Mark Watkins</t>
  </si>
  <si>
    <t>Jason Berry</t>
  </si>
  <si>
    <t>Jason Smith</t>
  </si>
  <si>
    <t>Stephen/Elizabeth Hoskyn</t>
  </si>
  <si>
    <t>Pioneer 94B73</t>
  </si>
  <si>
    <t xml:space="preserve">James Paul Bingham </t>
  </si>
  <si>
    <t xml:space="preserve">Jefferson </t>
  </si>
  <si>
    <t>HBK 4924</t>
  </si>
  <si>
    <t>Arkanasas</t>
  </si>
  <si>
    <t>Asg 4703</t>
  </si>
  <si>
    <t>94M80</t>
  </si>
  <si>
    <t>Joe Hicks</t>
  </si>
  <si>
    <t>Lawrence</t>
  </si>
  <si>
    <t>Morsoy RT4993N</t>
  </si>
  <si>
    <t xml:space="preserve">Lee Walt </t>
  </si>
  <si>
    <t>Armor 53-K3</t>
  </si>
  <si>
    <t>AG 5501</t>
  </si>
  <si>
    <t xml:space="preserve">Price Family Farming </t>
  </si>
  <si>
    <t>Progeny 4706</t>
  </si>
  <si>
    <t>Armor GP490</t>
  </si>
  <si>
    <t>80 lb</t>
  </si>
  <si>
    <t>10-60-20</t>
  </si>
  <si>
    <t>0-75-75</t>
  </si>
  <si>
    <t>48 oz Round Up</t>
  </si>
  <si>
    <t>Poly Pipe 6x</t>
  </si>
  <si>
    <t>50 lb</t>
  </si>
  <si>
    <t>0-50-20</t>
  </si>
  <si>
    <t>1 gal Karate</t>
  </si>
  <si>
    <t>6.2 oz Headline</t>
  </si>
  <si>
    <t>&lt;1</t>
  </si>
  <si>
    <t>8 seed/ft</t>
  </si>
  <si>
    <t>750 lb 0-18-36</t>
  </si>
  <si>
    <t>Glyphosate/Flexstar</t>
  </si>
  <si>
    <t>2x</t>
  </si>
  <si>
    <t xml:space="preserve">Quadris/Quilt </t>
  </si>
  <si>
    <t>Round Up 2x/Sychrony</t>
  </si>
  <si>
    <t>70 lb</t>
  </si>
  <si>
    <t>368 lb 0-24.8-27.6</t>
  </si>
  <si>
    <t>33.7 oz Bost/16.8 oz Borosol</t>
  </si>
  <si>
    <t>8.4 oz Headline</t>
  </si>
  <si>
    <t>5x</t>
  </si>
  <si>
    <t>60 lbs</t>
  </si>
  <si>
    <t>350 lb 0-26-26</t>
  </si>
  <si>
    <t>4x</t>
  </si>
  <si>
    <t>10 seed/ft</t>
  </si>
  <si>
    <t>600 lb 0-18-36</t>
  </si>
  <si>
    <t>3x</t>
  </si>
  <si>
    <t>60 lb</t>
  </si>
  <si>
    <t>200 lb potash-boron/500 lb chicken litter</t>
  </si>
  <si>
    <t>when needed</t>
  </si>
  <si>
    <t>300 lb 0-46-0/300 lb 0-0-60</t>
  </si>
  <si>
    <t>11-8-5/10-0-0/25-0-0</t>
  </si>
  <si>
    <t>1 gal Awaken</t>
  </si>
  <si>
    <t>2 qt Round Up</t>
  </si>
  <si>
    <t>Karate/.75 lb Orthene</t>
  </si>
  <si>
    <t>7x</t>
  </si>
  <si>
    <t>40 lb P/100 lb K</t>
  </si>
  <si>
    <t>10/1/0720040</t>
  </si>
  <si>
    <t xml:space="preserve">Pope </t>
  </si>
  <si>
    <t>Armor 44-R5</t>
  </si>
  <si>
    <t>Ag 4403</t>
  </si>
  <si>
    <t>Herbicide</t>
  </si>
  <si>
    <t>6.4 oz Headline</t>
  </si>
  <si>
    <t>Poly Pipe 9x</t>
  </si>
  <si>
    <t>0-0-80</t>
  </si>
  <si>
    <t>65 lb</t>
  </si>
  <si>
    <t>10-40-90</t>
  </si>
  <si>
    <t xml:space="preserve">Round Up/Dual </t>
  </si>
  <si>
    <t>Broadcast and Hipper Rolled</t>
  </si>
  <si>
    <t>Round Up/Treflan</t>
  </si>
  <si>
    <t xml:space="preserve">64 lb </t>
  </si>
  <si>
    <t>0-45-0</t>
  </si>
  <si>
    <t>22 oz Round Up 3x</t>
  </si>
  <si>
    <t>0-28-55</t>
  </si>
  <si>
    <t xml:space="preserve">Glyphosate/Synchrony </t>
  </si>
  <si>
    <t>24 oz Glyphosate</t>
  </si>
  <si>
    <t>BorPak, HumaPak, Scanner</t>
  </si>
  <si>
    <t>Tombstone</t>
  </si>
  <si>
    <t>Karate 2x, 2 oz Dimilin</t>
  </si>
  <si>
    <t xml:space="preserve">Planting Date </t>
  </si>
  <si>
    <t>Herbicides</t>
  </si>
  <si>
    <t>Fungicde</t>
  </si>
  <si>
    <t>Miosture</t>
  </si>
  <si>
    <t>Michael Fortenberry</t>
  </si>
  <si>
    <t>AG 4403</t>
  </si>
  <si>
    <t>Brenda McAffey</t>
  </si>
  <si>
    <t>Asgrow 4403</t>
  </si>
  <si>
    <t>Armor 44R5</t>
  </si>
  <si>
    <t>Danny Beard</t>
  </si>
  <si>
    <t>Delta King 5567</t>
  </si>
  <si>
    <t xml:space="preserve">Michael Carson </t>
  </si>
  <si>
    <t>Delta King 4763</t>
  </si>
  <si>
    <t>Ricky Johnson</t>
  </si>
  <si>
    <t>Delta King 5366</t>
  </si>
  <si>
    <t xml:space="preserve">John Allen </t>
  </si>
  <si>
    <t>Arsgrow 4801</t>
  </si>
  <si>
    <t>Pioneer 9594</t>
  </si>
  <si>
    <t>John Freeman</t>
  </si>
  <si>
    <t>Armor GP513</t>
  </si>
  <si>
    <t>5.5 beans/ft</t>
  </si>
  <si>
    <t>278 lb 0/50/100</t>
  </si>
  <si>
    <t>Touchdown 2x</t>
  </si>
  <si>
    <t>Methyl</t>
  </si>
  <si>
    <t>9-40-80</t>
  </si>
  <si>
    <t>6x</t>
  </si>
  <si>
    <t>24 oz Round Up 2x</t>
  </si>
  <si>
    <t>Flood 4x</t>
  </si>
  <si>
    <t>Broadcast</t>
  </si>
  <si>
    <t>2 pt Round Up 2x, 6 oz Flexstar</t>
  </si>
  <si>
    <t>Ag Spectrum Nu-Till</t>
  </si>
  <si>
    <t>Nu-Till Liquid</t>
  </si>
  <si>
    <t>54 lb</t>
  </si>
  <si>
    <t>0-45-60</t>
  </si>
  <si>
    <t>8 oz Assure/1 pt Flexstar 2x</t>
  </si>
  <si>
    <t>Broadcast and Hipped</t>
  </si>
  <si>
    <t>L.D. Vaughn</t>
  </si>
  <si>
    <t>White</t>
  </si>
  <si>
    <t>Dennis Haigwood</t>
  </si>
  <si>
    <t>Independence</t>
  </si>
  <si>
    <t>Jacky Reaper</t>
  </si>
  <si>
    <t>Pioneer 93M90</t>
  </si>
  <si>
    <t>Steven Haywood</t>
  </si>
  <si>
    <t>Pioneer 94M70</t>
  </si>
  <si>
    <t>Pioneer 95M80</t>
  </si>
  <si>
    <t>Chris &amp; James Schaefer</t>
  </si>
  <si>
    <t>Armor 47G7</t>
  </si>
  <si>
    <t>50#</t>
  </si>
  <si>
    <t>300# 9-23-30</t>
  </si>
  <si>
    <t xml:space="preserve">Round Up, Select </t>
  </si>
  <si>
    <t>Warrior</t>
  </si>
  <si>
    <t>Polypipe 2x, 10" rain</t>
  </si>
  <si>
    <t>Drilled, 30" beds</t>
  </si>
  <si>
    <t>8" rain</t>
  </si>
  <si>
    <t xml:space="preserve">15" rows </t>
  </si>
  <si>
    <t>70#</t>
  </si>
  <si>
    <t>Pivot 2x</t>
  </si>
  <si>
    <t>Flood 1.5x</t>
  </si>
  <si>
    <t>20-40-90</t>
  </si>
  <si>
    <t>10-60-60</t>
  </si>
  <si>
    <t>1 ton chicken litter</t>
  </si>
  <si>
    <t>Middles 5x</t>
  </si>
  <si>
    <t>Matt Fortenberry</t>
  </si>
  <si>
    <t>60#</t>
  </si>
  <si>
    <t>100# 0-0-60</t>
  </si>
  <si>
    <t>glyphosate</t>
  </si>
  <si>
    <t>rainfall</t>
  </si>
  <si>
    <t>Dee Henderson</t>
  </si>
  <si>
    <t>0-27-54</t>
  </si>
  <si>
    <t>glyphosate 2x, classic</t>
  </si>
  <si>
    <t>Tim Wood</t>
  </si>
  <si>
    <t>John Ellington</t>
  </si>
  <si>
    <t>Larry Ives</t>
  </si>
  <si>
    <t>Jerry Simpson</t>
  </si>
  <si>
    <t>Gary and Dale Shumate</t>
  </si>
  <si>
    <t xml:space="preserve">Clay </t>
  </si>
  <si>
    <t>Asgrow 5959</t>
  </si>
  <si>
    <t>9 seed/row ft</t>
  </si>
  <si>
    <t>Treflan</t>
  </si>
  <si>
    <t>Reflex</t>
  </si>
  <si>
    <t>Asgrow 5944</t>
  </si>
  <si>
    <t>Classic</t>
  </si>
  <si>
    <t xml:space="preserve">Martin Henry </t>
  </si>
  <si>
    <t>100# 0-45-0</t>
  </si>
  <si>
    <t>Touchdown, Prowl</t>
  </si>
  <si>
    <t>Delta King 5995</t>
  </si>
  <si>
    <t>45#</t>
  </si>
  <si>
    <t>250# 0-18-36</t>
  </si>
  <si>
    <t>Dual</t>
  </si>
  <si>
    <t>Asgrow 4702</t>
  </si>
  <si>
    <t>57#</t>
  </si>
  <si>
    <t>68#</t>
  </si>
  <si>
    <t>0-40-60-10</t>
  </si>
  <si>
    <t>Round Up Ultra</t>
  </si>
  <si>
    <t>Round Up, Select</t>
  </si>
  <si>
    <t>62#</t>
  </si>
  <si>
    <t>250# 0-45-90</t>
  </si>
  <si>
    <t xml:space="preserve">Dual </t>
  </si>
  <si>
    <t>Flood 8x</t>
  </si>
  <si>
    <t>19"</t>
  </si>
  <si>
    <t>Gary Shephard</t>
  </si>
  <si>
    <t>Ken Bennett</t>
  </si>
  <si>
    <t>Frank Ellis</t>
  </si>
  <si>
    <t>Tom Jacobs</t>
  </si>
  <si>
    <t xml:space="preserve">Brent Howton </t>
  </si>
  <si>
    <t>Pat Wilkie</t>
  </si>
  <si>
    <t>Vernon Pribble</t>
  </si>
  <si>
    <t xml:space="preserve">Tony Wilkie </t>
  </si>
  <si>
    <t>200# 0-40-60</t>
  </si>
  <si>
    <t>Assure II</t>
  </si>
  <si>
    <t>Delta Pine 3479</t>
  </si>
  <si>
    <t xml:space="preserve">65# </t>
  </si>
  <si>
    <t>200# 0-20-30</t>
  </si>
  <si>
    <t xml:space="preserve">Squadron, Dual </t>
  </si>
  <si>
    <t xml:space="preserve">Select </t>
  </si>
  <si>
    <t>Flood 5x</t>
  </si>
  <si>
    <t>43#</t>
  </si>
  <si>
    <t>Round Up, Dual, Python</t>
  </si>
  <si>
    <t>Blazer</t>
  </si>
  <si>
    <t>Tracer</t>
  </si>
  <si>
    <t>Flood 6x</t>
  </si>
  <si>
    <t>Lannate</t>
  </si>
  <si>
    <t xml:space="preserve">Storm </t>
  </si>
  <si>
    <t>HBK 5991</t>
  </si>
  <si>
    <t>400# 0-20-30</t>
  </si>
  <si>
    <t>Frontier, Treflan, Sceptor</t>
  </si>
  <si>
    <t xml:space="preserve">52# </t>
  </si>
  <si>
    <t>Classic, 24DB</t>
  </si>
  <si>
    <t>22"</t>
  </si>
  <si>
    <t>Pioneer 95B32</t>
  </si>
  <si>
    <t>150# 0-0-60, 150# 0-46-60</t>
  </si>
  <si>
    <t>DPL 47485</t>
  </si>
  <si>
    <t>7.5 "</t>
  </si>
  <si>
    <t>Asgrow 4922</t>
  </si>
  <si>
    <t>Flexstar, Select</t>
  </si>
  <si>
    <t>7.5"</t>
  </si>
  <si>
    <t>65#</t>
  </si>
  <si>
    <t>Vitavax M</t>
  </si>
  <si>
    <t xml:space="preserve">Round Up, Blazer, Select </t>
  </si>
  <si>
    <t xml:space="preserve">Select, Blazer  </t>
  </si>
  <si>
    <t>Arkansas</t>
  </si>
  <si>
    <t>St Francis</t>
  </si>
  <si>
    <t>19 "</t>
  </si>
  <si>
    <t>15 "</t>
  </si>
  <si>
    <t>30 "</t>
  </si>
  <si>
    <t>10 "</t>
  </si>
  <si>
    <t xml:space="preserve">Round Up/Dual/Clarity </t>
  </si>
  <si>
    <t>7 "</t>
  </si>
  <si>
    <t>Henry F"</t>
  </si>
  <si>
    <t>38 "</t>
  </si>
  <si>
    <t>13.3 "</t>
  </si>
  <si>
    <t>38 " beds</t>
  </si>
  <si>
    <t>17 "</t>
  </si>
  <si>
    <t>9 "</t>
  </si>
  <si>
    <t>9.5 "</t>
  </si>
  <si>
    <t>8 " on 40 " beds</t>
  </si>
  <si>
    <t>twin on 30 " beds</t>
  </si>
  <si>
    <t>38 " twin row</t>
  </si>
  <si>
    <t>twin row on 30 " beds</t>
  </si>
  <si>
    <t>0-46-0 &amp; 0-0-60 variable rate/5 ton chicken litter</t>
  </si>
  <si>
    <t>38 " twin</t>
  </si>
  <si>
    <t>30 " beds</t>
  </si>
  <si>
    <t>Furrow, 38 ", every middle, 5-6 day sched, 11 times</t>
  </si>
  <si>
    <t>Twin on 38 "</t>
  </si>
  <si>
    <t>40 "</t>
  </si>
  <si>
    <t>David Fowler</t>
  </si>
  <si>
    <t>Martin Ahrent &amp; Sons</t>
  </si>
  <si>
    <t xml:space="preserve">Bobby Jackson </t>
  </si>
  <si>
    <t>Ronald Davenport</t>
  </si>
  <si>
    <t xml:space="preserve">Robbie Horton </t>
  </si>
  <si>
    <t>Bobby Ray</t>
  </si>
  <si>
    <t>55#</t>
  </si>
  <si>
    <t>175# 0-26-26</t>
  </si>
  <si>
    <t>Delta King 5961</t>
  </si>
  <si>
    <t xml:space="preserve">200# 0-24-24, 1 ton turkey litter </t>
  </si>
  <si>
    <t>Flood 2x</t>
  </si>
  <si>
    <t>Pioneer 93B82</t>
  </si>
  <si>
    <t>75#</t>
  </si>
  <si>
    <t xml:space="preserve">Squadron, Prowl </t>
  </si>
  <si>
    <t>Methyl Parathion</t>
  </si>
  <si>
    <t>56#</t>
  </si>
  <si>
    <t>Flexstar</t>
  </si>
  <si>
    <t xml:space="preserve">Quadris </t>
  </si>
  <si>
    <t>Delta King 5661</t>
  </si>
  <si>
    <t>58#</t>
  </si>
  <si>
    <t>Flood 32x</t>
  </si>
  <si>
    <t>Delta King 4762</t>
  </si>
  <si>
    <t>200# 9-36-72</t>
  </si>
  <si>
    <t>Tim Smith</t>
  </si>
  <si>
    <t>Potassium</t>
  </si>
  <si>
    <t>10"</t>
  </si>
  <si>
    <t>Delta King 4868</t>
  </si>
  <si>
    <t>53#</t>
  </si>
  <si>
    <t>125# 8-26-26</t>
  </si>
  <si>
    <t>Apron, Vitatvax</t>
  </si>
  <si>
    <t xml:space="preserve">Scott Matthews </t>
  </si>
  <si>
    <t>Morsoy 5252</t>
  </si>
  <si>
    <t>63#</t>
  </si>
  <si>
    <t>0-100-120</t>
  </si>
  <si>
    <t>Roundup Weathermax 2x</t>
  </si>
  <si>
    <t xml:space="preserve">Assure II, Flexstar </t>
  </si>
  <si>
    <t>Johnny Distretti</t>
  </si>
  <si>
    <t>72#</t>
  </si>
  <si>
    <t>0-40-60, Boron</t>
  </si>
  <si>
    <t>glyphosate 2x</t>
  </si>
  <si>
    <t>Dallas Roberts</t>
  </si>
  <si>
    <t>Roger Martin</t>
  </si>
  <si>
    <t>Hartz 4884</t>
  </si>
  <si>
    <t>52#</t>
  </si>
  <si>
    <t>Armor 47-G7</t>
  </si>
  <si>
    <t>11-37-0</t>
  </si>
  <si>
    <t>Asana XL</t>
  </si>
  <si>
    <t>Anand</t>
  </si>
  <si>
    <t>300# 0-26-26</t>
  </si>
  <si>
    <t>Pivot 4x</t>
  </si>
  <si>
    <t>Pivot 5x</t>
  </si>
  <si>
    <t>Seeding Rate/Ac</t>
  </si>
  <si>
    <t>Pre Plant Herbicide</t>
  </si>
  <si>
    <t>Pre Emergence Herbicide</t>
  </si>
  <si>
    <t>Post Emergence Herbicide</t>
  </si>
  <si>
    <t>Final Yield (bu/ac)</t>
  </si>
  <si>
    <t>Yield (bu/ac)</t>
  </si>
  <si>
    <t>Division</t>
  </si>
  <si>
    <t>Garrett &amp; Kenny Qualls</t>
  </si>
  <si>
    <t xml:space="preserve">Craighead </t>
  </si>
  <si>
    <t xml:space="preserve">Pioneer 94Y70   </t>
  </si>
  <si>
    <t>Cruiser Maxx</t>
  </si>
  <si>
    <t>200# Potash, 100# Potassium</t>
  </si>
  <si>
    <t>Stratego YLD</t>
  </si>
  <si>
    <t>Northeast Delta</t>
  </si>
  <si>
    <t>Pioneer 46T21</t>
  </si>
  <si>
    <t>80#</t>
  </si>
  <si>
    <t xml:space="preserve">Heavy Silt Loam </t>
  </si>
  <si>
    <t>Cruiser Maxx, Optimize, BioForge</t>
  </si>
  <si>
    <t xml:space="preserve">Round Up, Dual </t>
  </si>
  <si>
    <t>Tombstone, Sniper, Reaper</t>
  </si>
  <si>
    <t>Brigade</t>
  </si>
  <si>
    <t xml:space="preserve">Casey Hook </t>
  </si>
  <si>
    <t>Headline Amp</t>
  </si>
  <si>
    <t>16x</t>
  </si>
  <si>
    <t>Drilled 7.5"</t>
  </si>
  <si>
    <t>Twin Row 38"</t>
  </si>
  <si>
    <t>AG 4632</t>
  </si>
  <si>
    <t xml:space="preserve">Boron </t>
  </si>
  <si>
    <t xml:space="preserve">Fierce </t>
  </si>
  <si>
    <t>Prevathion</t>
  </si>
  <si>
    <t>Every 5-6 days</t>
  </si>
  <si>
    <t>Every 4-5 days</t>
  </si>
  <si>
    <t>Northeast</t>
  </si>
  <si>
    <t>Pioneer 47T36</t>
  </si>
  <si>
    <t xml:space="preserve">Fine Sandy Loam </t>
  </si>
  <si>
    <t>Allegiance, Gaucho 600, PPST 2030 Green, Evergol Engergy</t>
  </si>
  <si>
    <t>0-30-90, 1# Boron</t>
  </si>
  <si>
    <t>Brad French</t>
  </si>
  <si>
    <t>Pioneer Treatment</t>
  </si>
  <si>
    <t>62# 0-46-0, 80# 0-0-60, 200# Litter Pellets</t>
  </si>
  <si>
    <t>Reinforcer, N-Pact, Black Label, Radiate</t>
  </si>
  <si>
    <t>3 gal Reinforcer K</t>
  </si>
  <si>
    <t>Round UP</t>
  </si>
  <si>
    <t>Belt</t>
  </si>
  <si>
    <t>Weekly</t>
  </si>
  <si>
    <t>Bruce Catt</t>
  </si>
  <si>
    <t>Tim Fisher</t>
  </si>
  <si>
    <t>300# 9/18/40</t>
  </si>
  <si>
    <t>Quadris Top</t>
  </si>
  <si>
    <t>Pioneer 94Y23</t>
  </si>
  <si>
    <t xml:space="preserve">Crowley Silt Loam </t>
  </si>
  <si>
    <t>Optimize, Cruiser Maxx</t>
  </si>
  <si>
    <t>200# 0-0-60</t>
  </si>
  <si>
    <t xml:space="preserve">Valor, Prowl </t>
  </si>
  <si>
    <t xml:space="preserve">Round Up, Prefix </t>
  </si>
  <si>
    <t>Brigade, Prevathion</t>
  </si>
  <si>
    <t>Approach</t>
  </si>
  <si>
    <t xml:space="preserve">Mark Ahrent </t>
  </si>
  <si>
    <t>Pioneer 94Y82</t>
  </si>
  <si>
    <t>Apron Max, MolyB</t>
  </si>
  <si>
    <t>Variable Rate K</t>
  </si>
  <si>
    <t xml:space="preserve">Round Up Powermax, Classic </t>
  </si>
  <si>
    <t>Andrew Jones</t>
  </si>
  <si>
    <t>Croplan 4923</t>
  </si>
  <si>
    <t>Warden CX</t>
  </si>
  <si>
    <t>0-62-58</t>
  </si>
  <si>
    <t>Round Up Powermax</t>
  </si>
  <si>
    <t>Stratego YLD, Priaxor</t>
  </si>
  <si>
    <t>Drill 7.5"</t>
  </si>
  <si>
    <t>Kevin Carpenter</t>
  </si>
  <si>
    <t>47X12</t>
  </si>
  <si>
    <t xml:space="preserve">RR </t>
  </si>
  <si>
    <t>3 per row ft</t>
  </si>
  <si>
    <t>Crop Karb, 1# Sugar</t>
  </si>
  <si>
    <t>Baythroid</t>
  </si>
  <si>
    <t>Domark</t>
  </si>
  <si>
    <t>White River Basin</t>
  </si>
  <si>
    <t xml:space="preserve">Drew Haigwood </t>
  </si>
  <si>
    <t xml:space="preserve">2 tons litter, Potash </t>
  </si>
  <si>
    <t>Round Up, Reflex</t>
  </si>
  <si>
    <t>Drill 6.5"</t>
  </si>
  <si>
    <t xml:space="preserve">Woodruff </t>
  </si>
  <si>
    <t>Cruiser Maxx Delta Seed Coat</t>
  </si>
  <si>
    <t>0-36-72</t>
  </si>
  <si>
    <t>Valor, Round Up Max</t>
  </si>
  <si>
    <t xml:space="preserve">Round Up Max + Flexstar, Round Up Max + Blazer, Metolachlor </t>
  </si>
  <si>
    <t xml:space="preserve">Quadris TSP, Domark </t>
  </si>
  <si>
    <t>Charles Gallowat</t>
  </si>
  <si>
    <t>Monty's Agrihance R</t>
  </si>
  <si>
    <t xml:space="preserve">Phillips </t>
  </si>
  <si>
    <t>Zidua</t>
  </si>
  <si>
    <t xml:space="preserve">Prefix, Python, Touchdown </t>
  </si>
  <si>
    <t xml:space="preserve">Pyrethroid </t>
  </si>
  <si>
    <t>John Mayo</t>
  </si>
  <si>
    <t>90# Potassium, 60# Phosphorus, 2 tons litter</t>
  </si>
  <si>
    <t xml:space="preserve">Acephate </t>
  </si>
  <si>
    <t>Domark 2x</t>
  </si>
  <si>
    <t>Ronnie George</t>
  </si>
  <si>
    <t>Stine 4782</t>
  </si>
  <si>
    <t>80 units Potassium</t>
  </si>
  <si>
    <t xml:space="preserve">Glyphosate, Dual </t>
  </si>
  <si>
    <t xml:space="preserve">Quadris Top </t>
  </si>
  <si>
    <t>Phil Hall</t>
  </si>
  <si>
    <t>1 application</t>
  </si>
  <si>
    <t>Kevin Gerlach</t>
  </si>
  <si>
    <t>200# Potassium</t>
  </si>
  <si>
    <t>Prefix Touchdown</t>
  </si>
  <si>
    <t>Besiege</t>
  </si>
  <si>
    <t>7"</t>
  </si>
  <si>
    <t>Glenn Keffer</t>
  </si>
  <si>
    <t>2 tons litter</t>
  </si>
  <si>
    <t>Fierce</t>
  </si>
  <si>
    <t>Jerry Fuller</t>
  </si>
  <si>
    <t>USG 73E88</t>
  </si>
  <si>
    <t>Optimize, MolyB</t>
  </si>
  <si>
    <t>80# Potassium</t>
  </si>
  <si>
    <t xml:space="preserve">Prefix, Glysophate, Dual </t>
  </si>
  <si>
    <t>Drilled 7"</t>
  </si>
  <si>
    <t>USG 74B81</t>
  </si>
  <si>
    <t>100# Potassium</t>
  </si>
  <si>
    <t>Paraquat</t>
  </si>
  <si>
    <t>Prefix, Glysophate</t>
  </si>
  <si>
    <t xml:space="preserve">Pointer Hall Jr. </t>
  </si>
  <si>
    <t>Pioneer 94Y80</t>
  </si>
  <si>
    <t>Pivot 6x</t>
  </si>
  <si>
    <t xml:space="preserve">Central &amp; Grand Prairie </t>
  </si>
  <si>
    <t>Seed Shield, Helena First Up</t>
  </si>
  <si>
    <t>300# 0-18-36, 2 tons litter, 200# Urea</t>
  </si>
  <si>
    <t xml:space="preserve">Round Up, Canopy, Dual </t>
  </si>
  <si>
    <t xml:space="preserve">Belt </t>
  </si>
  <si>
    <t xml:space="preserve">Stratego Yld </t>
  </si>
  <si>
    <t>S&amp;D Farm Partnership</t>
  </si>
  <si>
    <t>Asgrow 4633</t>
  </si>
  <si>
    <t xml:space="preserve">Innoculant </t>
  </si>
  <si>
    <t>1 ton litter</t>
  </si>
  <si>
    <t>Round Up Max</t>
  </si>
  <si>
    <t>Acephate</t>
  </si>
  <si>
    <t>Brain Roth</t>
  </si>
  <si>
    <t>Seed Shield, Cruiser Maxx, Dynasty</t>
  </si>
  <si>
    <t xml:space="preserve">Megafol, ENC, Coron </t>
  </si>
  <si>
    <t>Round Up, Flexstar, Reap, Select</t>
  </si>
  <si>
    <t>Taylor Burdett</t>
  </si>
  <si>
    <t xml:space="preserve">Silt/Sandy Loam </t>
  </si>
  <si>
    <t>VRT</t>
  </si>
  <si>
    <t>Round Up, Flexstar</t>
  </si>
  <si>
    <t>Quadris, Superfact</t>
  </si>
  <si>
    <t>Every 9-10 days, 8x</t>
  </si>
  <si>
    <t xml:space="preserve">Broadstrike, Dual </t>
  </si>
  <si>
    <t xml:space="preserve">Furrow  </t>
  </si>
  <si>
    <t>280#  0-60-90</t>
  </si>
  <si>
    <t>Round Up Max, Resource</t>
  </si>
  <si>
    <t>Pivot 3x</t>
  </si>
  <si>
    <t xml:space="preserve">Randolph </t>
  </si>
  <si>
    <t xml:space="preserve">Arkansas </t>
  </si>
  <si>
    <t xml:space="preserve">Monroe </t>
  </si>
  <si>
    <t>Lime, 0-40-60</t>
  </si>
  <si>
    <t>Select, Glystar Plus, Assure, Reflex</t>
  </si>
  <si>
    <t>Perry</t>
  </si>
  <si>
    <t xml:space="preserve"> </t>
  </si>
  <si>
    <t>Molasses/Bioforge/Foliar Blend/Coron/Enhance</t>
  </si>
  <si>
    <t>Vigestol - 1 pt./A, Flexstar - 12 oz./A, Touchdown - 22 o./A</t>
  </si>
  <si>
    <t>Heath Whitmore</t>
  </si>
  <si>
    <t>Asgrow 4433</t>
  </si>
  <si>
    <t>400# 0-18-36</t>
  </si>
  <si>
    <t>Round Up Power Max, Verdict, Zidua</t>
  </si>
  <si>
    <t>Round Up Power Max, Flexstar</t>
  </si>
  <si>
    <t>Every 10 days starting in mid June</t>
  </si>
  <si>
    <t>Armor 4408</t>
  </si>
  <si>
    <t>Equity</t>
  </si>
  <si>
    <t>0-60-90</t>
  </si>
  <si>
    <t>Renforce K, Borosol 10</t>
  </si>
  <si>
    <t>Round Up Power Max</t>
  </si>
  <si>
    <t>Gene Prislovsky</t>
  </si>
  <si>
    <t>Pioneer 57002</t>
  </si>
  <si>
    <t>Crop Karb</t>
  </si>
  <si>
    <t>36"</t>
  </si>
  <si>
    <t>Twin Row 36"</t>
  </si>
  <si>
    <t>Twin Row 10"</t>
  </si>
  <si>
    <t>Dale Leder</t>
  </si>
  <si>
    <t>Asgrow 5632</t>
  </si>
  <si>
    <t>Perc Plus</t>
  </si>
  <si>
    <t>Row 5x</t>
  </si>
  <si>
    <t xml:space="preserve">East Central Delta </t>
  </si>
  <si>
    <t>Kotton Guest</t>
  </si>
  <si>
    <t>Asgrow 4533</t>
  </si>
  <si>
    <t xml:space="preserve">Henry Silt Loam </t>
  </si>
  <si>
    <t xml:space="preserve">80# Potash </t>
  </si>
  <si>
    <t>Prefix, Glyphosatee</t>
  </si>
  <si>
    <t>Fungicide at R3</t>
  </si>
  <si>
    <t xml:space="preserve">Blake Culp </t>
  </si>
  <si>
    <t>Prefix, Python, Touchdown</t>
  </si>
  <si>
    <t xml:space="preserve">Mike Taylor Jr. </t>
  </si>
  <si>
    <t xml:space="preserve">Tunica Silt Loam </t>
  </si>
  <si>
    <t xml:space="preserve">60# Potash </t>
  </si>
  <si>
    <t>Prefix, Touchdown</t>
  </si>
  <si>
    <t xml:space="preserve">John King </t>
  </si>
  <si>
    <t xml:space="preserve">100# Potash </t>
  </si>
  <si>
    <t>Insecticide at R3</t>
  </si>
  <si>
    <t>Coleman Storey</t>
  </si>
  <si>
    <t xml:space="preserve">Loring Silt </t>
  </si>
  <si>
    <t>40 units P, 60 units K</t>
  </si>
  <si>
    <t>Foliar K at R3</t>
  </si>
  <si>
    <t xml:space="preserve">John King Jr. </t>
  </si>
  <si>
    <t>Stine 4928</t>
  </si>
  <si>
    <t>90#</t>
  </si>
  <si>
    <t xml:space="preserve">Newellton Silt Loam </t>
  </si>
  <si>
    <t xml:space="preserve">Apron </t>
  </si>
  <si>
    <t xml:space="preserve">Liberty </t>
  </si>
  <si>
    <t xml:space="preserve">Southeast Delta </t>
  </si>
  <si>
    <t>Robert Dunavant Jr</t>
  </si>
  <si>
    <t xml:space="preserve">Chicot </t>
  </si>
  <si>
    <t xml:space="preserve">Sharkey Loam </t>
  </si>
  <si>
    <t>Matt &amp; Lisa Fortenberry</t>
  </si>
  <si>
    <t xml:space="preserve">Sharkey Clay </t>
  </si>
  <si>
    <t xml:space="preserve">Seed Shield, First Up </t>
  </si>
  <si>
    <t>Variable Rate P &amp; K</t>
  </si>
  <si>
    <t>Latigo, Round Up, Valor</t>
  </si>
  <si>
    <t>Brigade, Indigo</t>
  </si>
  <si>
    <t>Twin 38"</t>
  </si>
  <si>
    <t>Earl Bennett</t>
  </si>
  <si>
    <t>0-40-90</t>
  </si>
  <si>
    <t>Orthene</t>
  </si>
  <si>
    <t>Armor 47R13</t>
  </si>
  <si>
    <t>Desha Clay</t>
  </si>
  <si>
    <t xml:space="preserve">80# Urea </t>
  </si>
  <si>
    <t xml:space="preserve">ENC, Coron </t>
  </si>
  <si>
    <t>10-0-10, ENC</t>
  </si>
  <si>
    <t>Gromoxone, Authority</t>
  </si>
  <si>
    <t>Felix Smart</t>
  </si>
  <si>
    <t>HBK 4850</t>
  </si>
  <si>
    <t>Poncho Votivo</t>
  </si>
  <si>
    <t>0-50-100</t>
  </si>
  <si>
    <t xml:space="preserve">Metolachlor </t>
  </si>
  <si>
    <t>Liberty, Metolachlor</t>
  </si>
  <si>
    <t>Orthene, Leverage</t>
  </si>
  <si>
    <t>Furrow every 6-7 days</t>
  </si>
  <si>
    <t>James Hill</t>
  </si>
  <si>
    <t>First Shot, 2, 4-D</t>
  </si>
  <si>
    <t xml:space="preserve">Round Up, Metolachlor </t>
  </si>
  <si>
    <t>Stratego Yld, Proline</t>
  </si>
  <si>
    <t>Every 10-12 days (8x)</t>
  </si>
  <si>
    <t>James Bilberry Jr</t>
  </si>
  <si>
    <t>Pioneer Y82</t>
  </si>
  <si>
    <t>Apron Maxx</t>
  </si>
  <si>
    <t>P &amp; K</t>
  </si>
  <si>
    <t xml:space="preserve">Desha </t>
  </si>
  <si>
    <t xml:space="preserve">55# </t>
  </si>
  <si>
    <t xml:space="preserve">Black Label, Boron </t>
  </si>
  <si>
    <t xml:space="preserve">Tommy &amp; Clay Poole </t>
  </si>
  <si>
    <t>AgVenture 47A3</t>
  </si>
  <si>
    <t>Security Plus, Optimize</t>
  </si>
  <si>
    <t xml:space="preserve">Variable Rate TSP and Potash </t>
  </si>
  <si>
    <t>Delstar Yield Pro</t>
  </si>
  <si>
    <t>Round Up, Latigo, Leadoff</t>
  </si>
  <si>
    <t>Round Up, Stalwart</t>
  </si>
  <si>
    <t>Round Up, Classic</t>
  </si>
  <si>
    <t>Stratego Yld</t>
  </si>
  <si>
    <t>Mike Brown</t>
  </si>
  <si>
    <t>Cruiser Maxx, Optimize</t>
  </si>
  <si>
    <t>3 tons chicken litter</t>
  </si>
  <si>
    <t>10-0-18</t>
  </si>
  <si>
    <t>Prefix, Round Up Powermax</t>
  </si>
  <si>
    <t>Jason Towe</t>
  </si>
  <si>
    <t xml:space="preserve">Calhoun Silt Loam </t>
  </si>
  <si>
    <t>1000# Top Choice, Agro Culture</t>
  </si>
  <si>
    <t>Strive</t>
  </si>
  <si>
    <t>Fierce, Round Up Power Max</t>
  </si>
  <si>
    <t>Zidua, Round Up Powermax, Cobra</t>
  </si>
  <si>
    <t>Row</t>
  </si>
  <si>
    <t>Cruiser Maxx, MolyB</t>
  </si>
  <si>
    <t>0-0-50</t>
  </si>
  <si>
    <t>Acephate, Prevathon</t>
  </si>
  <si>
    <t xml:space="preserve">Western </t>
  </si>
  <si>
    <t>Cameron Southand</t>
  </si>
  <si>
    <t>10-46-0</t>
  </si>
  <si>
    <t>Metolachlor</t>
  </si>
  <si>
    <t>Flexstar, Round Up</t>
  </si>
  <si>
    <t xml:space="preserve">Stratego </t>
  </si>
  <si>
    <t xml:space="preserve">Conventional </t>
  </si>
  <si>
    <t>UA4910</t>
  </si>
  <si>
    <t>Conv</t>
  </si>
  <si>
    <t xml:space="preserve">Coushatta Silty Clay Loam </t>
  </si>
  <si>
    <t>Cruiser Max, Inoculant</t>
  </si>
  <si>
    <t>200# Urea, 75# DAP, 50# Ammonium Sulfate, 50# Potash</t>
  </si>
  <si>
    <t>Round Up, Zidua, Verdict</t>
  </si>
  <si>
    <t>Kenny Holt</t>
  </si>
  <si>
    <t>Progeny 4910</t>
  </si>
  <si>
    <t xml:space="preserve">Treflan </t>
  </si>
  <si>
    <t xml:space="preserve">Select Storm </t>
  </si>
  <si>
    <t xml:space="preserve">Sidney Norwood </t>
  </si>
  <si>
    <t>60# K</t>
  </si>
  <si>
    <t>Triflurion</t>
  </si>
  <si>
    <t>100 Bushels</t>
  </si>
  <si>
    <t>Matt &amp; SherrieKay Miles</t>
  </si>
  <si>
    <t>Verdict, Phase II</t>
  </si>
  <si>
    <t>Prefix, Round Up</t>
  </si>
  <si>
    <t>Weekly 9x</t>
  </si>
  <si>
    <t xml:space="preserve">18-46-0, 2 ton poultry litter </t>
  </si>
  <si>
    <t>Nelson Crow</t>
  </si>
  <si>
    <t>Pioneer 93Y92</t>
  </si>
  <si>
    <t xml:space="preserve">Rilla Silt Loam </t>
  </si>
  <si>
    <t>100# Urea</t>
  </si>
  <si>
    <t>N-Pac, table sugar</t>
  </si>
  <si>
    <t>Glyphosate, Zidua</t>
  </si>
  <si>
    <t>Acephate, Fastac</t>
  </si>
  <si>
    <t xml:space="preserve">Dimlin, Beseige, Fastac </t>
  </si>
  <si>
    <t>Weekly 6x</t>
  </si>
  <si>
    <r>
      <t>P - 100 lbs./A + K</t>
    </r>
    <r>
      <rPr>
        <vertAlign val="subscript"/>
        <sz val="14"/>
        <rFont val="Calibri"/>
        <family val="2"/>
        <scheme val="minor"/>
      </rPr>
      <t>2</t>
    </r>
    <r>
      <rPr>
        <sz val="14"/>
        <rFont val="Calibri"/>
        <family val="2"/>
        <scheme val="minor"/>
      </rPr>
      <t>O - 100 lbs./A</t>
    </r>
  </si>
  <si>
    <t>(Producer reported yld, missing data still)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</si>
</sst>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0"/>
    <numFmt numFmtId="165" formatCode="0.000"/>
    <numFmt numFmtId="166" formatCode="#,##0.000"/>
  </numFmts>
  <fonts count="5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E14B4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rgb="FF007635"/>
      <name val="Arial"/>
      <family val="2"/>
    </font>
    <font>
      <b/>
      <sz val="12"/>
      <color rgb="FF006100"/>
      <name val="Arial"/>
      <family val="2"/>
    </font>
    <font>
      <b/>
      <sz val="14"/>
      <color theme="6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4"/>
      <color rgb="FFA5002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2"/>
      <color theme="2" tint="-0.749992370372631"/>
      <name val="Verdana"/>
      <family val="2"/>
    </font>
    <font>
      <sz val="12"/>
      <color theme="2" tint="-0.74999237037263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4"/>
      <name val="Calibri"/>
      <family val="2"/>
      <scheme val="minor"/>
    </font>
    <font>
      <b/>
      <sz val="14"/>
      <color rgb="FFE14B4F"/>
      <name val="Arial"/>
      <family val="2"/>
    </font>
    <font>
      <sz val="14"/>
      <color theme="1"/>
      <name val="Calibri"/>
      <family val="2"/>
    </font>
    <font>
      <b/>
      <sz val="14"/>
      <color rgb="FFE14B4F"/>
      <name val="Calibri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rgb="FF007E39"/>
      <name val="Calibri"/>
      <family val="2"/>
      <scheme val="minor"/>
    </font>
    <font>
      <b/>
      <sz val="12"/>
      <color rgb="FF007E39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12"/>
      <color rgb="FF007E39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7E39"/>
      <name val="Calibri"/>
      <family val="2"/>
      <scheme val="minor"/>
    </font>
    <font>
      <sz val="14"/>
      <color rgb="FF007E39"/>
      <name val="Calibri"/>
      <family val="2"/>
      <scheme val="minor"/>
    </font>
    <font>
      <vertAlign val="subscript"/>
      <sz val="14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4B4F"/>
        <bgColor indexed="64"/>
      </patternFill>
    </fill>
    <fill>
      <patternFill patternType="solid">
        <fgColor rgb="FF0091FE"/>
        <bgColor indexed="64"/>
      </patternFill>
    </fill>
    <fill>
      <patternFill patternType="solid">
        <fgColor rgb="FFF1A9AB"/>
        <bgColor indexed="64"/>
      </patternFill>
    </fill>
    <fill>
      <patternFill patternType="solid">
        <fgColor rgb="FF00E668"/>
        <bgColor indexed="64"/>
      </patternFill>
    </fill>
    <fill>
      <patternFill patternType="solid">
        <fgColor rgb="FFF600F6"/>
        <bgColor indexed="64"/>
      </patternFill>
    </fill>
    <fill>
      <patternFill patternType="solid">
        <fgColor rgb="FF0DFF7A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165" fontId="0" fillId="0" borderId="0" xfId="0" applyNumberFormat="1" applyAlignment="1">
      <alignment horizontal="left"/>
    </xf>
    <xf numFmtId="165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165" fontId="0" fillId="0" borderId="0" xfId="0" applyNumberFormat="1" applyBorder="1"/>
    <xf numFmtId="0" fontId="5" fillId="0" borderId="0" xfId="0" applyFont="1"/>
    <xf numFmtId="3" fontId="0" fillId="0" borderId="0" xfId="0" applyNumberFormat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4" fontId="0" fillId="0" borderId="0" xfId="0" applyNumberFormat="1"/>
    <xf numFmtId="0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3" fontId="10" fillId="0" borderId="0" xfId="0" applyNumberFormat="1" applyFont="1"/>
    <xf numFmtId="14" fontId="10" fillId="0" borderId="0" xfId="0" applyNumberFormat="1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2" fontId="0" fillId="0" borderId="0" xfId="0" applyNumberFormat="1"/>
    <xf numFmtId="164" fontId="0" fillId="0" borderId="0" xfId="0" applyNumberFormat="1"/>
    <xf numFmtId="3" fontId="10" fillId="0" borderId="0" xfId="0" applyNumberFormat="1" applyFont="1" applyAlignment="1">
      <alignment horizontal="right"/>
    </xf>
    <xf numFmtId="165" fontId="15" fillId="0" borderId="0" xfId="0" applyNumberFormat="1" applyFont="1"/>
    <xf numFmtId="165" fontId="5" fillId="0" borderId="0" xfId="0" applyNumberFormat="1" applyFont="1"/>
    <xf numFmtId="0" fontId="16" fillId="0" borderId="0" xfId="0" applyFont="1"/>
    <xf numFmtId="0" fontId="16" fillId="0" borderId="0" xfId="0" applyFont="1" applyFill="1"/>
    <xf numFmtId="0" fontId="17" fillId="22" borderId="0" xfId="196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165" fontId="20" fillId="0" borderId="1" xfId="0" applyNumberFormat="1" applyFont="1" applyBorder="1" applyAlignment="1">
      <alignment horizontal="left"/>
    </xf>
    <xf numFmtId="2" fontId="21" fillId="0" borderId="0" xfId="0" applyNumberFormat="1" applyFont="1"/>
    <xf numFmtId="0" fontId="20" fillId="0" borderId="0" xfId="0" applyFont="1" applyFill="1"/>
    <xf numFmtId="3" fontId="18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2" fontId="10" fillId="0" borderId="0" xfId="0" applyNumberFormat="1" applyFont="1"/>
    <xf numFmtId="164" fontId="10" fillId="0" borderId="0" xfId="0" applyNumberFormat="1" applyFont="1"/>
    <xf numFmtId="0" fontId="22" fillId="0" borderId="0" xfId="0" applyFont="1"/>
    <xf numFmtId="0" fontId="23" fillId="20" borderId="0" xfId="194" applyFont="1"/>
    <xf numFmtId="0" fontId="23" fillId="20" borderId="0" xfId="194" applyFont="1" applyAlignment="1">
      <alignment horizontal="right"/>
    </xf>
    <xf numFmtId="165" fontId="13" fillId="0" borderId="1" xfId="0" applyNumberFormat="1" applyFont="1" applyBorder="1" applyAlignment="1">
      <alignment horizontal="right"/>
    </xf>
    <xf numFmtId="0" fontId="24" fillId="24" borderId="0" xfId="0" applyFont="1" applyFill="1"/>
    <xf numFmtId="2" fontId="18" fillId="0" borderId="0" xfId="0" applyNumberFormat="1" applyFont="1"/>
    <xf numFmtId="165" fontId="18" fillId="0" borderId="0" xfId="0" applyNumberFormat="1" applyFont="1"/>
    <xf numFmtId="165" fontId="25" fillId="0" borderId="0" xfId="0" applyNumberFormat="1" applyFont="1"/>
    <xf numFmtId="0" fontId="26" fillId="21" borderId="0" xfId="195" applyFont="1"/>
    <xf numFmtId="164" fontId="18" fillId="0" borderId="0" xfId="0" applyNumberFormat="1" applyFont="1"/>
    <xf numFmtId="2" fontId="27" fillId="0" borderId="0" xfId="0" applyNumberFormat="1" applyFont="1"/>
    <xf numFmtId="0" fontId="28" fillId="0" borderId="0" xfId="0" applyFont="1"/>
    <xf numFmtId="0" fontId="18" fillId="0" borderId="0" xfId="0" applyFont="1" applyFill="1"/>
    <xf numFmtId="0" fontId="29" fillId="17" borderId="0" xfId="0" applyFont="1" applyFill="1"/>
    <xf numFmtId="3" fontId="29" fillId="17" borderId="0" xfId="0" applyNumberFormat="1" applyFont="1" applyFill="1"/>
    <xf numFmtId="165" fontId="29" fillId="17" borderId="0" xfId="0" applyNumberFormat="1" applyFont="1" applyFill="1"/>
    <xf numFmtId="0" fontId="30" fillId="25" borderId="0" xfId="0" applyFont="1" applyFill="1"/>
    <xf numFmtId="0" fontId="31" fillId="0" borderId="0" xfId="0" applyFont="1"/>
    <xf numFmtId="0" fontId="32" fillId="0" borderId="0" xfId="0" applyFont="1"/>
    <xf numFmtId="14" fontId="31" fillId="0" borderId="0" xfId="0" applyNumberFormat="1" applyFont="1"/>
    <xf numFmtId="165" fontId="31" fillId="0" borderId="0" xfId="0" applyNumberFormat="1" applyFont="1"/>
    <xf numFmtId="165" fontId="29" fillId="0" borderId="0" xfId="0" applyNumberFormat="1" applyFont="1"/>
    <xf numFmtId="0" fontId="29" fillId="0" borderId="0" xfId="0" applyFont="1"/>
    <xf numFmtId="0" fontId="31" fillId="0" borderId="0" xfId="0" applyFont="1" applyFill="1"/>
    <xf numFmtId="0" fontId="19" fillId="26" borderId="0" xfId="0" applyFont="1" applyFill="1"/>
    <xf numFmtId="3" fontId="19" fillId="26" borderId="0" xfId="0" applyNumberFormat="1" applyFont="1" applyFill="1"/>
    <xf numFmtId="165" fontId="19" fillId="26" borderId="0" xfId="0" applyNumberFormat="1" applyFont="1" applyFill="1"/>
    <xf numFmtId="165" fontId="33" fillId="26" borderId="0" xfId="0" applyNumberFormat="1" applyFont="1" applyFill="1"/>
    <xf numFmtId="165" fontId="19" fillId="0" borderId="0" xfId="0" applyNumberFormat="1" applyFont="1"/>
    <xf numFmtId="0" fontId="19" fillId="27" borderId="0" xfId="0" applyFont="1" applyFill="1"/>
    <xf numFmtId="3" fontId="19" fillId="27" borderId="0" xfId="0" applyNumberFormat="1" applyFont="1" applyFill="1"/>
    <xf numFmtId="0" fontId="33" fillId="27" borderId="0" xfId="0" applyFont="1" applyFill="1"/>
    <xf numFmtId="3" fontId="18" fillId="0" borderId="0" xfId="0" applyNumberFormat="1" applyFont="1"/>
    <xf numFmtId="164" fontId="19" fillId="27" borderId="0" xfId="0" applyNumberFormat="1" applyFont="1" applyFill="1"/>
    <xf numFmtId="0" fontId="34" fillId="28" borderId="0" xfId="0" applyFont="1" applyFill="1"/>
    <xf numFmtId="3" fontId="34" fillId="28" borderId="0" xfId="0" applyNumberFormat="1" applyFont="1" applyFill="1"/>
    <xf numFmtId="0" fontId="34" fillId="0" borderId="0" xfId="0" applyFont="1"/>
    <xf numFmtId="165" fontId="34" fillId="28" borderId="0" xfId="0" applyNumberFormat="1" applyFont="1" applyFill="1"/>
    <xf numFmtId="166" fontId="34" fillId="28" borderId="0" xfId="0" applyNumberFormat="1" applyFont="1" applyFill="1"/>
    <xf numFmtId="166" fontId="0" fillId="0" borderId="0" xfId="0" applyNumberFormat="1"/>
    <xf numFmtId="0" fontId="35" fillId="0" borderId="0" xfId="0" applyFont="1"/>
    <xf numFmtId="3" fontId="35" fillId="0" borderId="0" xfId="0" applyNumberFormat="1" applyFont="1" applyAlignment="1">
      <alignment horizontal="right"/>
    </xf>
    <xf numFmtId="14" fontId="35" fillId="0" borderId="0" xfId="0" applyNumberFormat="1" applyFont="1"/>
    <xf numFmtId="0" fontId="35" fillId="0" borderId="0" xfId="0" applyFont="1" applyFill="1"/>
    <xf numFmtId="3" fontId="35" fillId="0" borderId="0" xfId="0" applyNumberFormat="1" applyFont="1"/>
    <xf numFmtId="165" fontId="35" fillId="0" borderId="0" xfId="0" applyNumberFormat="1" applyFont="1"/>
    <xf numFmtId="166" fontId="35" fillId="0" borderId="0" xfId="0" applyNumberFormat="1" applyFont="1"/>
    <xf numFmtId="0" fontId="36" fillId="0" borderId="0" xfId="0" applyFont="1"/>
    <xf numFmtId="0" fontId="38" fillId="0" borderId="0" xfId="0" applyFont="1"/>
    <xf numFmtId="0" fontId="19" fillId="0" borderId="0" xfId="0" applyFont="1" applyFill="1"/>
    <xf numFmtId="0" fontId="33" fillId="0" borderId="0" xfId="0" applyFont="1"/>
    <xf numFmtId="3" fontId="18" fillId="0" borderId="0" xfId="0" applyNumberFormat="1" applyFont="1" applyFill="1" applyAlignment="1">
      <alignment horizontal="right"/>
    </xf>
    <xf numFmtId="14" fontId="18" fillId="0" borderId="0" xfId="0" applyNumberFormat="1" applyFont="1" applyFill="1"/>
    <xf numFmtId="3" fontId="18" fillId="0" borderId="0" xfId="0" applyNumberFormat="1" applyFont="1" applyFill="1"/>
    <xf numFmtId="0" fontId="18" fillId="0" borderId="0" xfId="0" applyFont="1" applyFill="1" applyAlignment="1">
      <alignment horizontal="right"/>
    </xf>
    <xf numFmtId="165" fontId="18" fillId="0" borderId="0" xfId="0" applyNumberFormat="1" applyFont="1" applyFill="1"/>
    <xf numFmtId="0" fontId="40" fillId="29" borderId="0" xfId="0" applyFont="1" applyFill="1"/>
    <xf numFmtId="3" fontId="40" fillId="29" borderId="0" xfId="0" applyNumberFormat="1" applyFont="1" applyFill="1" applyAlignment="1">
      <alignment horizontal="right"/>
    </xf>
    <xf numFmtId="3" fontId="40" fillId="29" borderId="0" xfId="0" applyNumberFormat="1" applyFont="1" applyFill="1"/>
    <xf numFmtId="165" fontId="40" fillId="29" borderId="0" xfId="0" applyNumberFormat="1" applyFont="1" applyFill="1"/>
    <xf numFmtId="0" fontId="40" fillId="29" borderId="0" xfId="0" applyFont="1" applyFill="1" applyAlignment="1">
      <alignment horizontal="right"/>
    </xf>
    <xf numFmtId="0" fontId="40" fillId="0" borderId="0" xfId="0" applyFont="1"/>
    <xf numFmtId="0" fontId="40" fillId="0" borderId="0" xfId="0" applyFont="1" applyFill="1"/>
    <xf numFmtId="0" fontId="41" fillId="0" borderId="0" xfId="0" applyFont="1"/>
    <xf numFmtId="0" fontId="18" fillId="0" borderId="0" xfId="0" applyNumberFormat="1" applyFont="1"/>
    <xf numFmtId="4" fontId="18" fillId="0" borderId="0" xfId="0" applyNumberFormat="1" applyFont="1"/>
    <xf numFmtId="0" fontId="33" fillId="0" borderId="0" xfId="0" applyFont="1" applyFill="1"/>
    <xf numFmtId="0" fontId="19" fillId="30" borderId="0" xfId="0" applyFont="1" applyFill="1"/>
    <xf numFmtId="3" fontId="19" fillId="30" borderId="0" xfId="0" applyNumberFormat="1" applyFont="1" applyFill="1" applyAlignment="1">
      <alignment horizontal="right"/>
    </xf>
    <xf numFmtId="3" fontId="19" fillId="30" borderId="0" xfId="0" applyNumberFormat="1" applyFont="1" applyFill="1"/>
    <xf numFmtId="0" fontId="19" fillId="30" borderId="0" xfId="0" applyNumberFormat="1" applyFont="1" applyFill="1"/>
    <xf numFmtId="0" fontId="33" fillId="30" borderId="0" xfId="0" applyFont="1" applyFill="1"/>
    <xf numFmtId="0" fontId="42" fillId="0" borderId="0" xfId="0" applyFont="1"/>
    <xf numFmtId="164" fontId="18" fillId="0" borderId="0" xfId="0" applyNumberFormat="1" applyFont="1" applyFill="1"/>
    <xf numFmtId="0" fontId="42" fillId="0" borderId="0" xfId="0" applyFont="1" applyFill="1"/>
    <xf numFmtId="3" fontId="20" fillId="0" borderId="0" xfId="0" applyNumberFormat="1" applyFont="1" applyFill="1" applyAlignment="1">
      <alignment horizontal="right"/>
    </xf>
    <xf numFmtId="0" fontId="43" fillId="20" borderId="0" xfId="194" applyFont="1"/>
    <xf numFmtId="3" fontId="43" fillId="20" borderId="0" xfId="194" applyNumberFormat="1" applyFont="1" applyAlignment="1">
      <alignment horizontal="right"/>
    </xf>
    <xf numFmtId="3" fontId="43" fillId="20" borderId="0" xfId="194" applyNumberFormat="1" applyFont="1"/>
    <xf numFmtId="165" fontId="43" fillId="20" borderId="0" xfId="194" applyNumberFormat="1" applyFont="1"/>
    <xf numFmtId="0" fontId="40" fillId="20" borderId="0" xfId="194" applyFont="1"/>
    <xf numFmtId="0" fontId="44" fillId="0" borderId="0" xfId="0" applyFont="1"/>
    <xf numFmtId="0" fontId="20" fillId="0" borderId="0" xfId="0" applyFont="1"/>
    <xf numFmtId="0" fontId="17" fillId="23" borderId="0" xfId="197" applyFont="1"/>
    <xf numFmtId="3" fontId="17" fillId="23" borderId="0" xfId="197" applyNumberFormat="1" applyFont="1" applyAlignment="1">
      <alignment horizontal="right"/>
    </xf>
    <xf numFmtId="3" fontId="17" fillId="23" borderId="0" xfId="197" applyNumberFormat="1" applyFont="1"/>
    <xf numFmtId="14" fontId="19" fillId="0" borderId="0" xfId="0" applyNumberFormat="1" applyFont="1" applyFill="1"/>
    <xf numFmtId="0" fontId="46" fillId="0" borderId="0" xfId="0" applyFont="1"/>
    <xf numFmtId="0" fontId="45" fillId="0" borderId="0" xfId="0" applyFont="1"/>
    <xf numFmtId="3" fontId="46" fillId="0" borderId="0" xfId="0" applyNumberFormat="1" applyFont="1" applyAlignment="1">
      <alignment horizontal="right"/>
    </xf>
    <xf numFmtId="14" fontId="46" fillId="0" borderId="0" xfId="0" applyNumberFormat="1" applyFont="1"/>
    <xf numFmtId="3" fontId="46" fillId="0" borderId="0" xfId="0" applyNumberFormat="1" applyFont="1"/>
    <xf numFmtId="4" fontId="46" fillId="0" borderId="0" xfId="0" applyNumberFormat="1" applyFont="1"/>
    <xf numFmtId="165" fontId="46" fillId="0" borderId="0" xfId="0" applyNumberFormat="1" applyFont="1"/>
    <xf numFmtId="2" fontId="46" fillId="0" borderId="0" xfId="0" applyNumberFormat="1" applyFont="1"/>
    <xf numFmtId="0" fontId="47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165" fontId="47" fillId="0" borderId="0" xfId="0" applyNumberFormat="1" applyFont="1"/>
    <xf numFmtId="165" fontId="41" fillId="0" borderId="0" xfId="0" applyNumberFormat="1" applyFont="1"/>
    <xf numFmtId="0" fontId="18" fillId="2" borderId="0" xfId="0" applyFont="1" applyFill="1"/>
    <xf numFmtId="0" fontId="18" fillId="3" borderId="0" xfId="0" applyFont="1" applyFill="1"/>
    <xf numFmtId="0" fontId="18" fillId="4" borderId="0" xfId="0" applyFont="1" applyFill="1"/>
    <xf numFmtId="0" fontId="18" fillId="5" borderId="0" xfId="0" applyFont="1" applyFill="1"/>
    <xf numFmtId="0" fontId="18" fillId="6" borderId="0" xfId="0" applyFont="1" applyFill="1"/>
    <xf numFmtId="0" fontId="18" fillId="7" borderId="0" xfId="0" applyFont="1" applyFill="1"/>
    <xf numFmtId="0" fontId="20" fillId="8" borderId="0" xfId="0" applyFont="1" applyFill="1" applyAlignment="1">
      <alignment horizontal="left"/>
    </xf>
    <xf numFmtId="0" fontId="18" fillId="9" borderId="0" xfId="0" applyFont="1" applyFill="1" applyAlignment="1">
      <alignment horizontal="left"/>
    </xf>
    <xf numFmtId="0" fontId="18" fillId="10" borderId="0" xfId="0" applyFont="1" applyFill="1"/>
    <xf numFmtId="0" fontId="20" fillId="3" borderId="0" xfId="0" applyFont="1" applyFill="1"/>
    <xf numFmtId="0" fontId="18" fillId="16" borderId="0" xfId="0" applyFont="1" applyFill="1"/>
    <xf numFmtId="0" fontId="18" fillId="12" borderId="0" xfId="0" applyFont="1" applyFill="1"/>
    <xf numFmtId="0" fontId="18" fillId="17" borderId="0" xfId="0" applyFont="1" applyFill="1"/>
    <xf numFmtId="0" fontId="18" fillId="18" borderId="0" xfId="0" applyFont="1" applyFill="1"/>
    <xf numFmtId="0" fontId="18" fillId="11" borderId="0" xfId="0" applyFont="1" applyFill="1"/>
    <xf numFmtId="0" fontId="18" fillId="5" borderId="0" xfId="0" applyFont="1" applyFill="1" applyAlignment="1">
      <alignment horizontal="left"/>
    </xf>
    <xf numFmtId="0" fontId="18" fillId="7" borderId="0" xfId="0" applyFont="1" applyFill="1" applyAlignment="1">
      <alignment horizontal="left"/>
    </xf>
    <xf numFmtId="165" fontId="18" fillId="2" borderId="0" xfId="0" applyNumberFormat="1" applyFont="1" applyFill="1" applyAlignment="1">
      <alignment horizontal="left"/>
    </xf>
    <xf numFmtId="0" fontId="18" fillId="13" borderId="0" xfId="0" applyFont="1" applyFill="1" applyAlignment="1">
      <alignment horizontal="left"/>
    </xf>
    <xf numFmtId="165" fontId="18" fillId="8" borderId="0" xfId="0" applyNumberFormat="1" applyFont="1" applyFill="1" applyAlignment="1">
      <alignment horizontal="left"/>
    </xf>
    <xf numFmtId="165" fontId="18" fillId="3" borderId="0" xfId="0" applyNumberFormat="1" applyFont="1" applyFill="1" applyAlignment="1">
      <alignment horizontal="left"/>
    </xf>
    <xf numFmtId="165" fontId="18" fillId="4" borderId="0" xfId="0" applyNumberFormat="1" applyFont="1" applyFill="1" applyAlignment="1">
      <alignment horizontal="left"/>
    </xf>
    <xf numFmtId="0" fontId="18" fillId="14" borderId="0" xfId="0" applyFont="1" applyFill="1" applyAlignment="1">
      <alignment horizontal="left"/>
    </xf>
    <xf numFmtId="0" fontId="18" fillId="10" borderId="0" xfId="0" applyFont="1" applyFill="1" applyAlignment="1">
      <alignment horizontal="left"/>
    </xf>
    <xf numFmtId="165" fontId="18" fillId="15" borderId="0" xfId="0" applyNumberFormat="1" applyFont="1" applyFill="1"/>
    <xf numFmtId="0" fontId="20" fillId="0" borderId="1" xfId="0" applyFont="1" applyBorder="1" applyAlignment="1">
      <alignment horizontal="left"/>
    </xf>
    <xf numFmtId="0" fontId="33" fillId="0" borderId="2" xfId="0" applyFont="1" applyBorder="1"/>
    <xf numFmtId="0" fontId="20" fillId="0" borderId="1" xfId="0" applyFont="1" applyBorder="1"/>
    <xf numFmtId="3" fontId="20" fillId="0" borderId="1" xfId="0" applyNumberFormat="1" applyFont="1" applyBorder="1" applyAlignment="1">
      <alignment horizontal="left"/>
    </xf>
    <xf numFmtId="14" fontId="20" fillId="0" borderId="1" xfId="0" applyNumberFormat="1" applyFont="1" applyBorder="1" applyAlignment="1">
      <alignment horizontal="left"/>
    </xf>
    <xf numFmtId="164" fontId="20" fillId="0" borderId="3" xfId="0" applyNumberFormat="1" applyFont="1" applyBorder="1" applyAlignment="1">
      <alignment horizontal="left"/>
    </xf>
    <xf numFmtId="165" fontId="42" fillId="0" borderId="1" xfId="0" applyNumberFormat="1" applyFont="1" applyBorder="1"/>
    <xf numFmtId="0" fontId="20" fillId="0" borderId="1" xfId="0" applyFont="1" applyFill="1" applyBorder="1" applyAlignment="1">
      <alignment horizontal="left"/>
    </xf>
    <xf numFmtId="0" fontId="33" fillId="0" borderId="2" xfId="0" applyFont="1" applyFill="1" applyBorder="1"/>
    <xf numFmtId="0" fontId="20" fillId="0" borderId="1" xfId="0" applyFont="1" applyFill="1" applyBorder="1"/>
    <xf numFmtId="3" fontId="20" fillId="0" borderId="1" xfId="1" applyNumberFormat="1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wrapText="1"/>
    </xf>
    <xf numFmtId="165" fontId="20" fillId="0" borderId="1" xfId="0" applyNumberFormat="1" applyFont="1" applyFill="1" applyBorder="1" applyAlignment="1">
      <alignment horizontal="left"/>
    </xf>
    <xf numFmtId="164" fontId="20" fillId="0" borderId="3" xfId="0" applyNumberFormat="1" applyFont="1" applyFill="1" applyBorder="1" applyAlignment="1">
      <alignment horizontal="left"/>
    </xf>
    <xf numFmtId="165" fontId="42" fillId="0" borderId="1" xfId="0" applyNumberFormat="1" applyFont="1" applyFill="1" applyBorder="1"/>
    <xf numFmtId="3" fontId="20" fillId="0" borderId="1" xfId="0" applyNumberFormat="1" applyFont="1" applyFill="1" applyBorder="1" applyAlignment="1">
      <alignment horizontal="left"/>
    </xf>
    <xf numFmtId="0" fontId="20" fillId="19" borderId="1" xfId="0" applyFont="1" applyFill="1" applyBorder="1"/>
    <xf numFmtId="0" fontId="48" fillId="0" borderId="1" xfId="0" applyFont="1" applyFill="1" applyBorder="1"/>
    <xf numFmtId="164" fontId="20" fillId="0" borderId="1" xfId="0" applyNumberFormat="1" applyFont="1" applyFill="1" applyBorder="1" applyAlignment="1">
      <alignment horizontal="left"/>
    </xf>
    <xf numFmtId="0" fontId="33" fillId="0" borderId="1" xfId="0" applyFont="1" applyFill="1" applyBorder="1"/>
    <xf numFmtId="0" fontId="20" fillId="0" borderId="9" xfId="0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left"/>
    </xf>
    <xf numFmtId="165" fontId="42" fillId="0" borderId="0" xfId="0" applyNumberFormat="1" applyFont="1" applyBorder="1"/>
    <xf numFmtId="0" fontId="20" fillId="0" borderId="3" xfId="0" applyFont="1" applyBorder="1" applyAlignment="1">
      <alignment horizontal="left"/>
    </xf>
    <xf numFmtId="165" fontId="20" fillId="19" borderId="1" xfId="0" applyNumberFormat="1" applyFont="1" applyFill="1" applyBorder="1" applyAlignment="1">
      <alignment horizontal="left"/>
    </xf>
    <xf numFmtId="0" fontId="20" fillId="19" borderId="1" xfId="0" applyFont="1" applyFill="1" applyBorder="1" applyAlignment="1">
      <alignment horizontal="left"/>
    </xf>
    <xf numFmtId="164" fontId="20" fillId="19" borderId="4" xfId="0" applyNumberFormat="1" applyFont="1" applyFill="1" applyBorder="1" applyAlignment="1">
      <alignment horizontal="left"/>
    </xf>
    <xf numFmtId="0" fontId="20" fillId="0" borderId="8" xfId="0" applyFont="1" applyBorder="1" applyAlignment="1">
      <alignment horizontal="left"/>
    </xf>
    <xf numFmtId="165" fontId="42" fillId="0" borderId="8" xfId="0" applyNumberFormat="1" applyFont="1" applyBorder="1"/>
    <xf numFmtId="0" fontId="20" fillId="0" borderId="6" xfId="0" applyFont="1" applyBorder="1" applyAlignment="1">
      <alignment horizontal="left"/>
    </xf>
    <xf numFmtId="165" fontId="42" fillId="0" borderId="7" xfId="0" applyNumberFormat="1" applyFont="1" applyFill="1" applyBorder="1"/>
    <xf numFmtId="0" fontId="20" fillId="0" borderId="0" xfId="0" applyFont="1" applyFill="1" applyBorder="1"/>
    <xf numFmtId="0" fontId="19" fillId="0" borderId="1" xfId="0" applyFont="1" applyBorder="1"/>
    <xf numFmtId="0" fontId="18" fillId="0" borderId="1" xfId="0" applyFont="1" applyBorder="1"/>
    <xf numFmtId="3" fontId="18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165" fontId="18" fillId="0" borderId="1" xfId="0" applyNumberFormat="1" applyFont="1" applyBorder="1" applyAlignment="1">
      <alignment horizontal="left"/>
    </xf>
    <xf numFmtId="0" fontId="18" fillId="19" borderId="1" xfId="0" applyFont="1" applyFill="1" applyBorder="1"/>
    <xf numFmtId="165" fontId="18" fillId="19" borderId="1" xfId="0" applyNumberFormat="1" applyFont="1" applyFill="1" applyBorder="1" applyAlignment="1">
      <alignment horizontal="left"/>
    </xf>
    <xf numFmtId="0" fontId="18" fillId="19" borderId="1" xfId="0" applyFont="1" applyFill="1" applyBorder="1" applyAlignment="1">
      <alignment horizontal="left"/>
    </xf>
    <xf numFmtId="165" fontId="18" fillId="19" borderId="1" xfId="0" applyNumberFormat="1" applyFont="1" applyFill="1" applyBorder="1"/>
    <xf numFmtId="165" fontId="39" fillId="19" borderId="5" xfId="0" applyNumberFormat="1" applyFont="1" applyFill="1" applyBorder="1"/>
    <xf numFmtId="0" fontId="19" fillId="19" borderId="0" xfId="0" applyFont="1" applyFill="1"/>
    <xf numFmtId="0" fontId="47" fillId="31" borderId="0" xfId="0" applyFont="1" applyFill="1" applyAlignment="1">
      <alignment horizontal="center"/>
    </xf>
    <xf numFmtId="3" fontId="47" fillId="31" borderId="0" xfId="0" applyNumberFormat="1" applyFont="1" applyFill="1" applyAlignment="1">
      <alignment horizontal="center"/>
    </xf>
    <xf numFmtId="4" fontId="47" fillId="31" borderId="0" xfId="0" applyNumberFormat="1" applyFont="1" applyFill="1" applyAlignment="1">
      <alignment horizontal="center"/>
    </xf>
    <xf numFmtId="165" fontId="47" fillId="31" borderId="0" xfId="0" applyNumberFormat="1" applyFont="1" applyFill="1" applyAlignment="1">
      <alignment horizontal="center"/>
    </xf>
    <xf numFmtId="2" fontId="47" fillId="31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40" fillId="29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4" fillId="28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27" borderId="0" xfId="0" applyFont="1" applyFill="1" applyAlignment="1">
      <alignment horizontal="center"/>
    </xf>
    <xf numFmtId="0" fontId="19" fillId="26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29" fillId="17" borderId="0" xfId="0" applyFont="1" applyFill="1" applyAlignment="1">
      <alignment horizontal="center"/>
    </xf>
  </cellXfs>
  <cellStyles count="198">
    <cellStyle name="60% - Accent2" xfId="197" builtinId="36"/>
    <cellStyle name="Accent2" xfId="196" builtinId="33"/>
    <cellStyle name="Bad" xfId="195" builtinId="27"/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Good" xfId="194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Normal" xfId="0" builtinId="0"/>
  </cellStyles>
  <dxfs count="0"/>
  <tableStyles count="0" defaultTableStyle="TableStyleMedium9" defaultPivotStyle="PivotStyleMedium4"/>
  <colors>
    <mruColors>
      <color rgb="FF0DFF7A"/>
      <color rgb="FF00E668"/>
      <color rgb="FFFFFF00"/>
      <color rgb="FF007E39"/>
      <color rgb="FFF600F6"/>
      <color rgb="FFF1A9AB"/>
      <color rgb="FFE97B7E"/>
      <color rgb="FFE14B4F"/>
      <color rgb="FF0091FE"/>
      <color rgb="FF007D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8"/>
  <sheetViews>
    <sheetView zoomScaleNormal="100" workbookViewId="0">
      <selection activeCell="J26" sqref="J26"/>
    </sheetView>
  </sheetViews>
  <sheetFormatPr defaultRowHeight="15.75"/>
  <cols>
    <col min="1" max="1" width="20.125" style="139" customWidth="1"/>
    <col min="2" max="2" width="6.125" customWidth="1"/>
    <col min="3" max="3" width="23.25" style="9" bestFit="1" customWidth="1"/>
    <col min="4" max="4" width="12.25" customWidth="1"/>
    <col min="5" max="5" width="15.625" bestFit="1" customWidth="1"/>
    <col min="6" max="6" width="10" bestFit="1" customWidth="1"/>
    <col min="7" max="7" width="16.5" style="23" customWidth="1"/>
    <col min="8" max="8" width="13" bestFit="1" customWidth="1"/>
    <col min="9" max="9" width="24.5" bestFit="1" customWidth="1"/>
    <col min="10" max="10" width="53.375" bestFit="1" customWidth="1"/>
    <col min="11" max="11" width="52.125" bestFit="1" customWidth="1"/>
    <col min="12" max="12" width="35.5" bestFit="1" customWidth="1"/>
    <col min="13" max="13" width="33.625" bestFit="1" customWidth="1"/>
    <col min="14" max="14" width="26.625" bestFit="1" customWidth="1"/>
    <col min="15" max="15" width="57.375" bestFit="1" customWidth="1"/>
    <col min="16" max="16" width="24.875" bestFit="1" customWidth="1"/>
    <col min="17" max="17" width="20.125" bestFit="1" customWidth="1"/>
    <col min="18" max="18" width="31.375" bestFit="1" customWidth="1"/>
    <col min="19" max="19" width="13.25" bestFit="1" customWidth="1"/>
    <col min="20" max="20" width="12.75" bestFit="1" customWidth="1"/>
    <col min="21" max="21" width="11.25" style="10" bestFit="1" customWidth="1"/>
    <col min="22" max="22" width="9" style="15"/>
    <col min="23" max="23" width="9.25" bestFit="1" customWidth="1"/>
    <col min="24" max="24" width="11" style="4" bestFit="1" customWidth="1"/>
    <col min="25" max="25" width="9" style="10"/>
    <col min="26" max="26" width="9" style="24"/>
    <col min="27" max="27" width="9" style="4"/>
    <col min="28" max="28" width="12.5" style="4" customWidth="1"/>
    <col min="29" max="29" width="14.625" style="24" bestFit="1" customWidth="1"/>
    <col min="30" max="30" width="9" style="4"/>
    <col min="31" max="31" width="16.375" style="141" customWidth="1"/>
  </cols>
  <sheetData>
    <row r="1" spans="1:31" s="214" customFormat="1" ht="17.25">
      <c r="A1" s="214" t="s">
        <v>866</v>
      </c>
      <c r="B1" s="214" t="s">
        <v>47</v>
      </c>
      <c r="C1" s="214" t="s">
        <v>0</v>
      </c>
      <c r="D1" s="214" t="s">
        <v>1</v>
      </c>
      <c r="E1" s="214" t="s">
        <v>6</v>
      </c>
      <c r="F1" s="214" t="s">
        <v>14</v>
      </c>
      <c r="G1" s="215" t="s">
        <v>860</v>
      </c>
      <c r="H1" s="214" t="s">
        <v>9</v>
      </c>
      <c r="I1" s="214" t="s">
        <v>10</v>
      </c>
      <c r="J1" s="214" t="s">
        <v>393</v>
      </c>
      <c r="K1" s="214" t="s">
        <v>49</v>
      </c>
      <c r="L1" s="214" t="s">
        <v>50</v>
      </c>
      <c r="M1" s="214" t="s">
        <v>861</v>
      </c>
      <c r="N1" s="214" t="s">
        <v>862</v>
      </c>
      <c r="O1" s="214" t="s">
        <v>863</v>
      </c>
      <c r="P1" s="214" t="s">
        <v>52</v>
      </c>
      <c r="Q1" s="214" t="s">
        <v>51</v>
      </c>
      <c r="R1" s="214" t="s">
        <v>58</v>
      </c>
      <c r="S1" s="214" t="s">
        <v>264</v>
      </c>
      <c r="T1" s="214" t="s">
        <v>265</v>
      </c>
      <c r="U1" s="215" t="s">
        <v>19</v>
      </c>
      <c r="V1" s="216" t="s">
        <v>18</v>
      </c>
      <c r="W1" s="214" t="s">
        <v>20</v>
      </c>
      <c r="X1" s="217" t="s">
        <v>46</v>
      </c>
      <c r="Y1" s="215" t="s">
        <v>119</v>
      </c>
      <c r="Z1" s="218" t="s">
        <v>120</v>
      </c>
      <c r="AA1" s="217" t="s">
        <v>21</v>
      </c>
      <c r="AB1" s="217" t="s">
        <v>865</v>
      </c>
      <c r="AC1" s="218" t="s">
        <v>17</v>
      </c>
      <c r="AD1" s="217" t="s">
        <v>22</v>
      </c>
      <c r="AE1" s="217" t="s">
        <v>864</v>
      </c>
    </row>
    <row r="2" spans="1:31" s="130" customFormat="1" ht="17.25">
      <c r="A2" s="138" t="s">
        <v>873</v>
      </c>
      <c r="B2" s="130">
        <v>1</v>
      </c>
      <c r="C2" s="131" t="s">
        <v>867</v>
      </c>
      <c r="D2" s="130" t="s">
        <v>868</v>
      </c>
      <c r="E2" s="130" t="s">
        <v>869</v>
      </c>
      <c r="F2" s="130" t="s">
        <v>15</v>
      </c>
      <c r="G2" s="132">
        <v>150000</v>
      </c>
      <c r="H2" s="133">
        <v>41372</v>
      </c>
      <c r="I2" s="130" t="s">
        <v>95</v>
      </c>
      <c r="J2" s="130" t="s">
        <v>870</v>
      </c>
      <c r="K2" s="130" t="s">
        <v>871</v>
      </c>
      <c r="L2" s="130" t="s">
        <v>901</v>
      </c>
      <c r="M2" s="130" t="s">
        <v>723</v>
      </c>
      <c r="N2" s="130" t="s">
        <v>732</v>
      </c>
      <c r="O2" s="130" t="s">
        <v>451</v>
      </c>
      <c r="P2" s="130" t="s">
        <v>879</v>
      </c>
      <c r="Q2" s="130" t="s">
        <v>872</v>
      </c>
      <c r="R2" s="130" t="s">
        <v>482</v>
      </c>
      <c r="S2" s="130" t="s">
        <v>885</v>
      </c>
      <c r="T2" s="133">
        <v>41527</v>
      </c>
      <c r="U2" s="134">
        <v>25740</v>
      </c>
      <c r="V2" s="135">
        <f>(U2/60)</f>
        <v>429</v>
      </c>
      <c r="W2" s="130">
        <v>12.3</v>
      </c>
      <c r="X2" s="136">
        <f>(100-W2)/87</f>
        <v>1.0080459770114942</v>
      </c>
      <c r="Y2" s="134">
        <v>796</v>
      </c>
      <c r="Z2" s="137">
        <v>275.5</v>
      </c>
      <c r="AA2" s="136">
        <f>(Y2*Z2)/43560</f>
        <v>5.0343893480257114</v>
      </c>
      <c r="AB2" s="136">
        <f>(V2*X2)/AA2</f>
        <v>85.89953899920782</v>
      </c>
      <c r="AC2" s="137">
        <v>0.3</v>
      </c>
      <c r="AD2" s="136"/>
      <c r="AE2" s="140">
        <f>(AB2-AD2)</f>
        <v>85.89953899920782</v>
      </c>
    </row>
    <row r="3" spans="1:31" s="130" customFormat="1" ht="17.25">
      <c r="A3" s="138"/>
      <c r="B3" s="130">
        <v>2</v>
      </c>
      <c r="C3" s="131" t="s">
        <v>561</v>
      </c>
      <c r="D3" s="130" t="s">
        <v>868</v>
      </c>
      <c r="E3" s="130" t="s">
        <v>874</v>
      </c>
      <c r="F3" s="130" t="s">
        <v>15</v>
      </c>
      <c r="G3" s="132" t="s">
        <v>875</v>
      </c>
      <c r="H3" s="133">
        <v>41384</v>
      </c>
      <c r="I3" s="130" t="s">
        <v>876</v>
      </c>
      <c r="J3" s="130" t="s">
        <v>877</v>
      </c>
      <c r="O3" s="130" t="s">
        <v>878</v>
      </c>
      <c r="P3" s="130" t="s">
        <v>880</v>
      </c>
      <c r="Q3" s="130" t="s">
        <v>224</v>
      </c>
      <c r="R3" s="130" t="s">
        <v>891</v>
      </c>
      <c r="S3" s="130" t="s">
        <v>884</v>
      </c>
      <c r="T3" s="133">
        <v>41558</v>
      </c>
      <c r="U3" s="134">
        <v>26440</v>
      </c>
      <c r="V3" s="135">
        <f t="shared" ref="V3:V66" si="0">(U3/60)</f>
        <v>440.66666666666669</v>
      </c>
      <c r="W3" s="130">
        <v>13.7</v>
      </c>
      <c r="X3" s="136">
        <f t="shared" ref="X3:X66" si="1">(100-W3)/87</f>
        <v>0.99195402298850577</v>
      </c>
      <c r="Y3" s="134">
        <v>834</v>
      </c>
      <c r="Z3" s="137">
        <v>272.3</v>
      </c>
      <c r="AA3" s="136">
        <f t="shared" ref="AA3:AA66" si="2">(Y3*Z3)/43560</f>
        <v>5.2134573002754827</v>
      </c>
      <c r="AB3" s="136">
        <f t="shared" ref="AB3:AB66" si="3">(V3*X3)/AA3</f>
        <v>83.844759364162641</v>
      </c>
      <c r="AC3" s="137">
        <v>1</v>
      </c>
      <c r="AD3" s="136"/>
      <c r="AE3" s="140">
        <f t="shared" ref="AE3:AE66" si="4">(AB3-AD3)</f>
        <v>83.844759364162641</v>
      </c>
    </row>
    <row r="4" spans="1:31" s="130" customFormat="1" ht="17.25">
      <c r="A4" s="138"/>
      <c r="B4" s="130">
        <v>3</v>
      </c>
      <c r="C4" s="131" t="s">
        <v>881</v>
      </c>
      <c r="D4" s="130" t="s">
        <v>868</v>
      </c>
      <c r="E4" s="130" t="s">
        <v>869</v>
      </c>
      <c r="F4" s="130" t="s">
        <v>15</v>
      </c>
      <c r="G4" s="132">
        <v>200000</v>
      </c>
      <c r="H4" s="133">
        <v>41389</v>
      </c>
      <c r="I4" s="130" t="s">
        <v>293</v>
      </c>
      <c r="J4" s="130" t="s">
        <v>877</v>
      </c>
      <c r="N4" s="130" t="s">
        <v>431</v>
      </c>
      <c r="O4" s="130" t="s">
        <v>878</v>
      </c>
      <c r="P4" s="130" t="s">
        <v>880</v>
      </c>
      <c r="Q4" s="130" t="s">
        <v>882</v>
      </c>
      <c r="R4" s="130" t="s">
        <v>883</v>
      </c>
      <c r="S4" s="130" t="s">
        <v>40</v>
      </c>
      <c r="T4" s="133">
        <v>41558</v>
      </c>
      <c r="U4" s="134">
        <v>27260</v>
      </c>
      <c r="V4" s="135">
        <f t="shared" si="0"/>
        <v>454.33333333333331</v>
      </c>
      <c r="W4" s="130">
        <v>14</v>
      </c>
      <c r="X4" s="136">
        <f t="shared" si="1"/>
        <v>0.9885057471264368</v>
      </c>
      <c r="Y4" s="134">
        <v>858</v>
      </c>
      <c r="Z4" s="137">
        <v>272.33</v>
      </c>
      <c r="AA4" s="136">
        <f t="shared" si="2"/>
        <v>5.3640757575757574</v>
      </c>
      <c r="AB4" s="136">
        <f t="shared" si="3"/>
        <v>83.725721150903837</v>
      </c>
      <c r="AC4" s="137">
        <v>1</v>
      </c>
      <c r="AD4" s="136"/>
      <c r="AE4" s="140">
        <f t="shared" si="4"/>
        <v>83.725721150903837</v>
      </c>
    </row>
    <row r="5" spans="1:31" s="130" customFormat="1" ht="17.25">
      <c r="A5" s="138"/>
      <c r="B5" s="130">
        <v>4</v>
      </c>
      <c r="C5" s="131" t="s">
        <v>2</v>
      </c>
      <c r="D5" s="130" t="s">
        <v>3</v>
      </c>
      <c r="E5" s="130" t="s">
        <v>886</v>
      </c>
      <c r="F5" s="130" t="s">
        <v>15</v>
      </c>
      <c r="G5" s="132">
        <v>127000</v>
      </c>
      <c r="H5" s="133">
        <v>41380</v>
      </c>
      <c r="I5" s="130" t="s">
        <v>472</v>
      </c>
      <c r="J5" s="130" t="s">
        <v>870</v>
      </c>
      <c r="K5" s="130" t="s">
        <v>87</v>
      </c>
      <c r="L5" s="130" t="s">
        <v>887</v>
      </c>
      <c r="M5" s="130" t="s">
        <v>888</v>
      </c>
      <c r="O5" s="130" t="s">
        <v>878</v>
      </c>
      <c r="P5" s="130" t="s">
        <v>889</v>
      </c>
      <c r="R5" s="130" t="s">
        <v>890</v>
      </c>
      <c r="S5" s="130" t="s">
        <v>885</v>
      </c>
      <c r="T5" s="133">
        <v>41530</v>
      </c>
      <c r="U5" s="134">
        <v>41540</v>
      </c>
      <c r="V5" s="135">
        <f t="shared" si="0"/>
        <v>692.33333333333337</v>
      </c>
      <c r="W5" s="130">
        <v>13.6</v>
      </c>
      <c r="X5" s="136">
        <f t="shared" si="1"/>
        <v>0.99310344827586217</v>
      </c>
      <c r="Y5" s="134">
        <v>1059</v>
      </c>
      <c r="Z5" s="137">
        <v>355.5</v>
      </c>
      <c r="AA5" s="136">
        <f t="shared" si="2"/>
        <v>8.6426652892561986</v>
      </c>
      <c r="AB5" s="136">
        <f t="shared" si="3"/>
        <v>79.5540030393596</v>
      </c>
      <c r="AC5" s="137">
        <v>1.4</v>
      </c>
      <c r="AD5" s="136">
        <f t="shared" ref="AD5:AD66" si="5">AB5*(AC5-1)/100</f>
        <v>0.31821601215743833</v>
      </c>
      <c r="AE5" s="140">
        <f t="shared" si="4"/>
        <v>79.235787027202164</v>
      </c>
    </row>
    <row r="6" spans="1:31" s="130" customFormat="1" ht="17.25">
      <c r="A6" s="138"/>
      <c r="C6" s="131"/>
      <c r="G6" s="132"/>
      <c r="U6" s="134"/>
      <c r="V6" s="135"/>
      <c r="X6" s="136"/>
      <c r="Y6" s="134"/>
      <c r="Z6" s="137"/>
      <c r="AA6" s="136"/>
      <c r="AB6" s="136"/>
      <c r="AC6" s="137"/>
      <c r="AD6" s="136"/>
      <c r="AE6" s="140"/>
    </row>
    <row r="7" spans="1:31" s="130" customFormat="1" ht="17.25">
      <c r="A7" s="138" t="s">
        <v>892</v>
      </c>
      <c r="B7" s="130">
        <v>1</v>
      </c>
      <c r="C7" s="131" t="s">
        <v>37</v>
      </c>
      <c r="D7" s="130" t="s">
        <v>38</v>
      </c>
      <c r="E7" s="130" t="s">
        <v>893</v>
      </c>
      <c r="F7" s="130" t="s">
        <v>15</v>
      </c>
      <c r="G7" s="132">
        <v>158000</v>
      </c>
      <c r="H7" s="133">
        <v>41419</v>
      </c>
      <c r="I7" s="130" t="s">
        <v>894</v>
      </c>
      <c r="J7" s="130" t="s">
        <v>895</v>
      </c>
      <c r="K7" s="130" t="s">
        <v>896</v>
      </c>
      <c r="O7" s="130" t="s">
        <v>451</v>
      </c>
      <c r="Q7" s="130" t="s">
        <v>65</v>
      </c>
      <c r="R7" s="130" t="s">
        <v>460</v>
      </c>
      <c r="S7" s="130" t="s">
        <v>32</v>
      </c>
      <c r="T7" s="133">
        <v>41568</v>
      </c>
      <c r="U7" s="134">
        <v>28780</v>
      </c>
      <c r="V7" s="135">
        <f t="shared" si="0"/>
        <v>479.66666666666669</v>
      </c>
      <c r="W7" s="130">
        <v>15.4</v>
      </c>
      <c r="X7" s="136">
        <f t="shared" si="1"/>
        <v>0.97241379310344822</v>
      </c>
      <c r="Y7" s="134">
        <v>479</v>
      </c>
      <c r="Z7" s="137">
        <v>480</v>
      </c>
      <c r="AA7" s="136">
        <f t="shared" si="2"/>
        <v>5.2782369146005506</v>
      </c>
      <c r="AB7" s="136">
        <f t="shared" si="3"/>
        <v>88.369372255417176</v>
      </c>
      <c r="AC7" s="137">
        <v>0.9</v>
      </c>
      <c r="AD7" s="136"/>
      <c r="AE7" s="140">
        <f t="shared" si="4"/>
        <v>88.369372255417176</v>
      </c>
    </row>
    <row r="8" spans="1:31" s="130" customFormat="1" ht="17.25">
      <c r="A8" s="138"/>
      <c r="B8" s="130">
        <v>2</v>
      </c>
      <c r="C8" s="131" t="s">
        <v>897</v>
      </c>
      <c r="D8" s="130" t="s">
        <v>133</v>
      </c>
      <c r="E8" s="130" t="s">
        <v>893</v>
      </c>
      <c r="F8" s="130" t="s">
        <v>15</v>
      </c>
      <c r="G8" s="132">
        <v>155000</v>
      </c>
      <c r="H8" s="133">
        <v>41419</v>
      </c>
      <c r="I8" s="130" t="s">
        <v>293</v>
      </c>
      <c r="J8" s="130" t="s">
        <v>898</v>
      </c>
      <c r="K8" s="130" t="s">
        <v>899</v>
      </c>
      <c r="L8" s="130" t="s">
        <v>900</v>
      </c>
      <c r="M8" s="130" t="s">
        <v>451</v>
      </c>
      <c r="N8" s="130" t="s">
        <v>902</v>
      </c>
      <c r="O8" s="130" t="s">
        <v>451</v>
      </c>
      <c r="P8" s="130" t="s">
        <v>903</v>
      </c>
      <c r="Q8" s="130" t="s">
        <v>872</v>
      </c>
      <c r="R8" s="130" t="s">
        <v>904</v>
      </c>
      <c r="S8" s="130" t="s">
        <v>32</v>
      </c>
      <c r="T8" s="133">
        <v>41575</v>
      </c>
      <c r="U8" s="134">
        <v>26020</v>
      </c>
      <c r="V8" s="135">
        <f t="shared" si="0"/>
        <v>433.66666666666669</v>
      </c>
      <c r="W8" s="130">
        <v>13.3</v>
      </c>
      <c r="X8" s="136">
        <f t="shared" si="1"/>
        <v>0.99655172413793103</v>
      </c>
      <c r="Y8" s="134">
        <v>925</v>
      </c>
      <c r="Z8" s="137">
        <v>237.5</v>
      </c>
      <c r="AA8" s="136">
        <f t="shared" si="2"/>
        <v>5.0433310376492191</v>
      </c>
      <c r="AB8" s="136">
        <f t="shared" si="3"/>
        <v>85.691631412174431</v>
      </c>
      <c r="AC8" s="137">
        <v>0.05</v>
      </c>
      <c r="AD8" s="136"/>
      <c r="AE8" s="140">
        <f t="shared" si="4"/>
        <v>85.691631412174431</v>
      </c>
    </row>
    <row r="9" spans="1:31" s="130" customFormat="1" ht="17.25">
      <c r="A9" s="138"/>
      <c r="B9" s="130">
        <v>3</v>
      </c>
      <c r="C9" s="131" t="s">
        <v>905</v>
      </c>
      <c r="D9" s="130" t="s">
        <v>38</v>
      </c>
      <c r="E9" s="130" t="s">
        <v>874</v>
      </c>
      <c r="F9" s="130" t="s">
        <v>15</v>
      </c>
      <c r="G9" s="132"/>
      <c r="H9" s="133"/>
      <c r="T9" s="133">
        <v>41556</v>
      </c>
      <c r="U9" s="134">
        <v>27780</v>
      </c>
      <c r="V9" s="135">
        <f t="shared" si="0"/>
        <v>463</v>
      </c>
      <c r="W9" s="130">
        <v>15.1</v>
      </c>
      <c r="X9" s="136">
        <f t="shared" si="1"/>
        <v>0.9758620689655173</v>
      </c>
      <c r="Y9" s="134">
        <v>1093</v>
      </c>
      <c r="Z9" s="137">
        <v>210</v>
      </c>
      <c r="AA9" s="136">
        <f t="shared" si="2"/>
        <v>5.2692837465564741</v>
      </c>
      <c r="AB9" s="136">
        <f t="shared" si="3"/>
        <v>85.746784508673642</v>
      </c>
      <c r="AC9" s="137">
        <v>1.4</v>
      </c>
      <c r="AD9" s="136">
        <f t="shared" si="5"/>
        <v>0.34298713803469449</v>
      </c>
      <c r="AE9" s="140">
        <f t="shared" si="4"/>
        <v>85.403797370638941</v>
      </c>
    </row>
    <row r="10" spans="1:31" s="130" customFormat="1" ht="17.25">
      <c r="A10" s="138"/>
      <c r="B10" s="130">
        <v>4</v>
      </c>
      <c r="C10" s="131" t="s">
        <v>906</v>
      </c>
      <c r="D10" s="130" t="s">
        <v>43</v>
      </c>
      <c r="E10" s="130" t="s">
        <v>874</v>
      </c>
      <c r="F10" s="130" t="s">
        <v>15</v>
      </c>
      <c r="G10" s="132">
        <v>185000</v>
      </c>
      <c r="H10" s="133">
        <v>41412</v>
      </c>
      <c r="I10" s="130" t="s">
        <v>293</v>
      </c>
      <c r="K10" s="130" t="s">
        <v>907</v>
      </c>
      <c r="O10" s="130" t="s">
        <v>451</v>
      </c>
      <c r="P10" s="130" t="s">
        <v>62</v>
      </c>
      <c r="Q10" s="130" t="s">
        <v>908</v>
      </c>
      <c r="R10" s="130" t="s">
        <v>367</v>
      </c>
      <c r="S10" s="130" t="s">
        <v>884</v>
      </c>
      <c r="T10" s="133">
        <v>41575</v>
      </c>
      <c r="U10" s="134">
        <v>26680</v>
      </c>
      <c r="V10" s="135">
        <f t="shared" si="0"/>
        <v>444.66666666666669</v>
      </c>
      <c r="W10" s="130">
        <v>17.5</v>
      </c>
      <c r="X10" s="136">
        <f t="shared" si="1"/>
        <v>0.94827586206896552</v>
      </c>
      <c r="Y10" s="134">
        <v>7263</v>
      </c>
      <c r="Z10" s="137">
        <v>30</v>
      </c>
      <c r="AA10" s="136">
        <f t="shared" si="2"/>
        <v>5.0020661157024797</v>
      </c>
      <c r="AB10" s="136">
        <f t="shared" si="3"/>
        <v>84.298499242737165</v>
      </c>
      <c r="AC10" s="137">
        <v>1</v>
      </c>
      <c r="AD10" s="136"/>
      <c r="AE10" s="140">
        <f t="shared" si="4"/>
        <v>84.298499242737165</v>
      </c>
    </row>
    <row r="11" spans="1:31" s="130" customFormat="1" ht="17.25">
      <c r="A11" s="138"/>
      <c r="B11" s="130">
        <v>5</v>
      </c>
      <c r="C11" s="131" t="s">
        <v>132</v>
      </c>
      <c r="D11" s="130" t="s">
        <v>133</v>
      </c>
      <c r="E11" s="130" t="s">
        <v>909</v>
      </c>
      <c r="F11" s="130" t="s">
        <v>15</v>
      </c>
      <c r="G11" s="132">
        <v>150000</v>
      </c>
      <c r="H11" s="133">
        <v>41387</v>
      </c>
      <c r="I11" s="130" t="s">
        <v>910</v>
      </c>
      <c r="J11" s="130" t="s">
        <v>911</v>
      </c>
      <c r="K11" s="130" t="s">
        <v>912</v>
      </c>
      <c r="M11" s="130" t="s">
        <v>913</v>
      </c>
      <c r="O11" s="130" t="s">
        <v>914</v>
      </c>
      <c r="P11" s="130" t="s">
        <v>915</v>
      </c>
      <c r="Q11" s="130" t="s">
        <v>916</v>
      </c>
      <c r="R11" s="130" t="s">
        <v>11</v>
      </c>
      <c r="S11" s="130" t="s">
        <v>32</v>
      </c>
      <c r="T11" s="133">
        <v>41542</v>
      </c>
      <c r="U11" s="134">
        <v>24980</v>
      </c>
      <c r="V11" s="135">
        <f t="shared" si="0"/>
        <v>416.33333333333331</v>
      </c>
      <c r="W11" s="130">
        <v>13.7</v>
      </c>
      <c r="X11" s="136">
        <f t="shared" si="1"/>
        <v>0.99195402298850577</v>
      </c>
      <c r="Y11" s="134">
        <v>1149</v>
      </c>
      <c r="Z11" s="137">
        <v>192</v>
      </c>
      <c r="AA11" s="136">
        <f t="shared" si="2"/>
        <v>5.0644628099173552</v>
      </c>
      <c r="AB11" s="136">
        <f t="shared" si="3"/>
        <v>81.545376164180752</v>
      </c>
      <c r="AC11" s="137">
        <v>0</v>
      </c>
      <c r="AD11" s="136"/>
      <c r="AE11" s="140">
        <f t="shared" si="4"/>
        <v>81.545376164180752</v>
      </c>
    </row>
    <row r="12" spans="1:31" s="130" customFormat="1" ht="17.25">
      <c r="A12" s="138"/>
      <c r="B12" s="130">
        <v>6</v>
      </c>
      <c r="C12" s="131" t="s">
        <v>917</v>
      </c>
      <c r="D12" s="130" t="s">
        <v>38</v>
      </c>
      <c r="E12" s="130" t="s">
        <v>918</v>
      </c>
      <c r="F12" s="130" t="s">
        <v>15</v>
      </c>
      <c r="G12" s="132">
        <v>140000</v>
      </c>
      <c r="H12" s="133">
        <v>41420</v>
      </c>
      <c r="I12" s="130" t="s">
        <v>504</v>
      </c>
      <c r="J12" s="130" t="s">
        <v>919</v>
      </c>
      <c r="K12" s="130" t="s">
        <v>920</v>
      </c>
      <c r="N12" s="130" t="s">
        <v>431</v>
      </c>
      <c r="O12" s="130" t="s">
        <v>921</v>
      </c>
      <c r="Q12" s="130" t="s">
        <v>102</v>
      </c>
      <c r="R12" s="130" t="s">
        <v>367</v>
      </c>
      <c r="S12" s="130" t="s">
        <v>32</v>
      </c>
      <c r="T12" s="133">
        <v>41575</v>
      </c>
      <c r="U12" s="134">
        <v>24060</v>
      </c>
      <c r="V12" s="135">
        <f t="shared" si="0"/>
        <v>401</v>
      </c>
      <c r="W12" s="130">
        <v>14.2</v>
      </c>
      <c r="X12" s="136">
        <f t="shared" si="1"/>
        <v>0.98620689655172411</v>
      </c>
      <c r="Y12" s="134">
        <v>642</v>
      </c>
      <c r="Z12" s="137">
        <v>350</v>
      </c>
      <c r="AA12" s="136">
        <f t="shared" si="2"/>
        <v>5.158402203856749</v>
      </c>
      <c r="AB12" s="136">
        <f t="shared" si="3"/>
        <v>76.665011739790984</v>
      </c>
      <c r="AC12" s="137">
        <v>1</v>
      </c>
      <c r="AD12" s="136"/>
      <c r="AE12" s="140">
        <f t="shared" si="4"/>
        <v>76.665011739790984</v>
      </c>
    </row>
    <row r="13" spans="1:31" s="130" customFormat="1" ht="17.25">
      <c r="A13" s="138"/>
      <c r="B13" s="130">
        <v>7</v>
      </c>
      <c r="C13" s="131" t="s">
        <v>922</v>
      </c>
      <c r="D13" s="130" t="s">
        <v>577</v>
      </c>
      <c r="E13" s="130" t="s">
        <v>923</v>
      </c>
      <c r="F13" s="130" t="s">
        <v>15</v>
      </c>
      <c r="G13" s="132" t="s">
        <v>707</v>
      </c>
      <c r="H13" s="133">
        <v>41435</v>
      </c>
      <c r="I13" s="130" t="s">
        <v>293</v>
      </c>
      <c r="J13" s="130" t="s">
        <v>924</v>
      </c>
      <c r="K13" s="130" t="s">
        <v>925</v>
      </c>
      <c r="O13" s="130" t="s">
        <v>926</v>
      </c>
      <c r="Q13" s="130" t="s">
        <v>927</v>
      </c>
      <c r="R13" s="130" t="s">
        <v>339</v>
      </c>
      <c r="S13" s="130" t="s">
        <v>928</v>
      </c>
      <c r="T13" s="133">
        <v>41571</v>
      </c>
      <c r="U13" s="134">
        <v>23740</v>
      </c>
      <c r="V13" s="135">
        <f t="shared" si="0"/>
        <v>395.66666666666669</v>
      </c>
      <c r="W13" s="130">
        <v>12.5</v>
      </c>
      <c r="X13" s="136">
        <f t="shared" si="1"/>
        <v>1.0057471264367817</v>
      </c>
      <c r="Y13" s="134">
        <v>724</v>
      </c>
      <c r="Z13" s="137">
        <v>331</v>
      </c>
      <c r="AA13" s="136">
        <f t="shared" si="2"/>
        <v>5.5014692378328744</v>
      </c>
      <c r="AB13" s="136">
        <f t="shared" si="3"/>
        <v>72.333515979737768</v>
      </c>
      <c r="AC13" s="137">
        <v>0</v>
      </c>
      <c r="AD13" s="136"/>
      <c r="AE13" s="140">
        <f t="shared" si="4"/>
        <v>72.333515979737768</v>
      </c>
    </row>
    <row r="14" spans="1:31" s="130" customFormat="1" ht="17.25">
      <c r="A14" s="138"/>
      <c r="B14" s="130">
        <v>8</v>
      </c>
      <c r="C14" s="131" t="s">
        <v>929</v>
      </c>
      <c r="D14" s="130" t="s">
        <v>23</v>
      </c>
      <c r="E14" s="130" t="s">
        <v>930</v>
      </c>
      <c r="F14" s="130" t="s">
        <v>931</v>
      </c>
      <c r="G14" s="132" t="s">
        <v>932</v>
      </c>
      <c r="H14" s="133">
        <v>41435</v>
      </c>
      <c r="I14" s="130" t="s">
        <v>293</v>
      </c>
      <c r="K14" s="130" t="s">
        <v>188</v>
      </c>
      <c r="L14" s="130" t="s">
        <v>933</v>
      </c>
      <c r="M14" s="130" t="s">
        <v>741</v>
      </c>
      <c r="O14" s="130" t="s">
        <v>914</v>
      </c>
      <c r="P14" s="130" t="s">
        <v>934</v>
      </c>
      <c r="Q14" s="130" t="s">
        <v>935</v>
      </c>
      <c r="R14" s="130" t="s">
        <v>101</v>
      </c>
      <c r="S14" s="130" t="s">
        <v>779</v>
      </c>
      <c r="T14" s="133">
        <v>41568</v>
      </c>
      <c r="U14" s="134">
        <v>18920</v>
      </c>
      <c r="V14" s="135">
        <f t="shared" si="0"/>
        <v>315.33333333333331</v>
      </c>
      <c r="W14" s="130">
        <v>13</v>
      </c>
      <c r="X14" s="136">
        <f t="shared" si="1"/>
        <v>1</v>
      </c>
      <c r="Y14" s="134">
        <v>802</v>
      </c>
      <c r="Z14" s="137">
        <v>278.69600000000003</v>
      </c>
      <c r="AA14" s="136">
        <f t="shared" si="2"/>
        <v>5.1311797979797982</v>
      </c>
      <c r="AB14" s="136">
        <f t="shared" si="3"/>
        <v>61.454352750898245</v>
      </c>
      <c r="AC14" s="137">
        <v>1</v>
      </c>
      <c r="AD14" s="136"/>
      <c r="AE14" s="140">
        <f t="shared" si="4"/>
        <v>61.454352750898245</v>
      </c>
    </row>
    <row r="15" spans="1:31" s="130" customFormat="1" ht="17.25">
      <c r="A15" s="138"/>
      <c r="C15" s="131"/>
      <c r="G15" s="132"/>
      <c r="U15" s="134"/>
      <c r="V15" s="135">
        <f t="shared" si="0"/>
        <v>0</v>
      </c>
      <c r="X15" s="136"/>
      <c r="Y15" s="134"/>
      <c r="Z15" s="137"/>
      <c r="AA15" s="136"/>
      <c r="AB15" s="136"/>
      <c r="AC15" s="137"/>
      <c r="AD15" s="136"/>
      <c r="AE15" s="140"/>
    </row>
    <row r="16" spans="1:31" s="130" customFormat="1" ht="17.25">
      <c r="A16" s="138" t="s">
        <v>936</v>
      </c>
      <c r="B16" s="130">
        <v>1</v>
      </c>
      <c r="C16" s="131" t="s">
        <v>937</v>
      </c>
      <c r="D16" s="130" t="s">
        <v>152</v>
      </c>
      <c r="E16" s="130" t="s">
        <v>909</v>
      </c>
      <c r="F16" s="130" t="s">
        <v>931</v>
      </c>
      <c r="G16" s="132">
        <v>155000</v>
      </c>
      <c r="H16" s="133">
        <v>41379</v>
      </c>
      <c r="I16" s="130" t="s">
        <v>472</v>
      </c>
      <c r="K16" s="130" t="s">
        <v>938</v>
      </c>
      <c r="M16" s="130" t="s">
        <v>741</v>
      </c>
      <c r="O16" s="130" t="s">
        <v>939</v>
      </c>
      <c r="Q16" s="130" t="s">
        <v>65</v>
      </c>
      <c r="R16" s="130" t="s">
        <v>904</v>
      </c>
      <c r="S16" s="130" t="s">
        <v>940</v>
      </c>
      <c r="T16" s="133">
        <v>41541</v>
      </c>
      <c r="U16" s="134">
        <v>29240</v>
      </c>
      <c r="V16" s="135">
        <f t="shared" si="0"/>
        <v>487.33333333333331</v>
      </c>
      <c r="W16" s="130">
        <v>14.5</v>
      </c>
      <c r="X16" s="136">
        <f t="shared" si="1"/>
        <v>0.98275862068965514</v>
      </c>
      <c r="Y16" s="134">
        <v>732</v>
      </c>
      <c r="Z16" s="137">
        <v>313.5</v>
      </c>
      <c r="AA16" s="136">
        <f t="shared" si="2"/>
        <v>5.2681818181818185</v>
      </c>
      <c r="AB16" s="136">
        <f t="shared" si="3"/>
        <v>90.910118711136221</v>
      </c>
      <c r="AC16" s="137">
        <v>1.5</v>
      </c>
      <c r="AD16" s="136"/>
      <c r="AE16" s="140">
        <f t="shared" si="4"/>
        <v>90.910118711136221</v>
      </c>
    </row>
    <row r="17" spans="1:31" s="130" customFormat="1" ht="17.25">
      <c r="A17" s="138"/>
      <c r="B17" s="130">
        <v>2</v>
      </c>
      <c r="C17" s="131" t="s">
        <v>281</v>
      </c>
      <c r="D17" s="130" t="s">
        <v>941</v>
      </c>
      <c r="E17" s="130" t="s">
        <v>166</v>
      </c>
      <c r="F17" s="130" t="s">
        <v>931</v>
      </c>
      <c r="G17" s="132">
        <v>140000</v>
      </c>
      <c r="H17" s="133">
        <v>41412</v>
      </c>
      <c r="I17" s="130" t="s">
        <v>505</v>
      </c>
      <c r="J17" s="130" t="s">
        <v>942</v>
      </c>
      <c r="K17" s="130" t="s">
        <v>943</v>
      </c>
      <c r="N17" s="130" t="s">
        <v>944</v>
      </c>
      <c r="O17" s="130" t="s">
        <v>945</v>
      </c>
      <c r="P17" s="130" t="s">
        <v>170</v>
      </c>
      <c r="Q17" s="130" t="s">
        <v>946</v>
      </c>
      <c r="R17" s="130" t="s">
        <v>608</v>
      </c>
      <c r="S17" s="130" t="s">
        <v>33</v>
      </c>
      <c r="T17" s="133">
        <v>41565</v>
      </c>
      <c r="U17" s="134">
        <v>27940</v>
      </c>
      <c r="V17" s="135">
        <f t="shared" si="0"/>
        <v>465.66666666666669</v>
      </c>
      <c r="W17" s="130">
        <v>14.8</v>
      </c>
      <c r="X17" s="136">
        <f t="shared" si="1"/>
        <v>0.97931034482758628</v>
      </c>
      <c r="Y17" s="134">
        <v>875</v>
      </c>
      <c r="Z17" s="137">
        <v>253.3</v>
      </c>
      <c r="AA17" s="136">
        <f t="shared" si="2"/>
        <v>5.0880968778696047</v>
      </c>
      <c r="AB17" s="136">
        <f t="shared" si="3"/>
        <v>89.627260418631707</v>
      </c>
      <c r="AC17" s="137">
        <v>0</v>
      </c>
      <c r="AD17" s="136"/>
      <c r="AE17" s="140">
        <f t="shared" si="4"/>
        <v>89.627260418631707</v>
      </c>
    </row>
    <row r="18" spans="1:31" s="130" customFormat="1" ht="17.25">
      <c r="A18" s="138"/>
      <c r="B18" s="130">
        <v>3</v>
      </c>
      <c r="C18" s="131" t="s">
        <v>947</v>
      </c>
      <c r="D18" s="130" t="s">
        <v>941</v>
      </c>
      <c r="E18" s="130" t="s">
        <v>134</v>
      </c>
      <c r="F18" s="130" t="s">
        <v>931</v>
      </c>
      <c r="G18" s="132">
        <v>140000</v>
      </c>
      <c r="H18" s="133">
        <v>41410</v>
      </c>
      <c r="I18" s="130" t="s">
        <v>505</v>
      </c>
      <c r="J18" s="130" t="s">
        <v>942</v>
      </c>
      <c r="K18" s="130" t="s">
        <v>943</v>
      </c>
      <c r="L18" s="130" t="s">
        <v>948</v>
      </c>
      <c r="N18" s="130" t="s">
        <v>944</v>
      </c>
      <c r="O18" s="130" t="s">
        <v>945</v>
      </c>
      <c r="P18" s="130" t="s">
        <v>62</v>
      </c>
      <c r="Q18" s="130" t="s">
        <v>946</v>
      </c>
      <c r="R18" s="130" t="s">
        <v>608</v>
      </c>
      <c r="S18" s="130" t="s">
        <v>33</v>
      </c>
      <c r="T18" s="133">
        <v>41565</v>
      </c>
      <c r="U18" s="134">
        <v>26920</v>
      </c>
      <c r="V18" s="135">
        <f t="shared" si="0"/>
        <v>448.66666666666669</v>
      </c>
      <c r="W18" s="130">
        <v>13.3</v>
      </c>
      <c r="X18" s="136">
        <f t="shared" si="1"/>
        <v>0.99655172413793103</v>
      </c>
      <c r="Y18" s="134">
        <v>907</v>
      </c>
      <c r="Z18" s="137">
        <v>262.83</v>
      </c>
      <c r="AA18" s="136">
        <f t="shared" si="2"/>
        <v>5.472608126721763</v>
      </c>
      <c r="AB18" s="136">
        <f t="shared" si="3"/>
        <v>81.701362472251688</v>
      </c>
      <c r="AC18" s="137">
        <v>1</v>
      </c>
      <c r="AD18" s="136"/>
      <c r="AE18" s="140">
        <f t="shared" si="4"/>
        <v>81.701362472251688</v>
      </c>
    </row>
    <row r="19" spans="1:31" s="130" customFormat="1" ht="17.25">
      <c r="A19" s="138"/>
      <c r="B19" s="130">
        <v>4</v>
      </c>
      <c r="C19" s="131" t="s">
        <v>406</v>
      </c>
      <c r="D19" s="130" t="s">
        <v>949</v>
      </c>
      <c r="E19" s="130" t="s">
        <v>134</v>
      </c>
      <c r="F19" s="130" t="s">
        <v>15</v>
      </c>
      <c r="G19" s="132">
        <v>145000</v>
      </c>
      <c r="H19" s="133">
        <v>41397</v>
      </c>
      <c r="I19" s="130" t="s">
        <v>500</v>
      </c>
      <c r="J19" s="130" t="s">
        <v>870</v>
      </c>
      <c r="M19" s="130" t="s">
        <v>950</v>
      </c>
      <c r="O19" s="130" t="s">
        <v>951</v>
      </c>
      <c r="P19" s="130" t="s">
        <v>952</v>
      </c>
      <c r="Q19" s="130" t="s">
        <v>908</v>
      </c>
      <c r="R19" s="130" t="s">
        <v>378</v>
      </c>
      <c r="S19" s="130" t="s">
        <v>885</v>
      </c>
      <c r="T19" s="133">
        <v>41533</v>
      </c>
      <c r="U19" s="134">
        <v>23860</v>
      </c>
      <c r="V19" s="135">
        <f t="shared" si="0"/>
        <v>397.66666666666669</v>
      </c>
      <c r="W19" s="130">
        <v>10.8</v>
      </c>
      <c r="X19" s="136">
        <f t="shared" si="1"/>
        <v>1.0252873563218392</v>
      </c>
      <c r="Y19" s="134">
        <v>480</v>
      </c>
      <c r="Z19" s="137">
        <v>465</v>
      </c>
      <c r="AA19" s="136">
        <f t="shared" si="2"/>
        <v>5.1239669421487601</v>
      </c>
      <c r="AB19" s="136">
        <f t="shared" si="3"/>
        <v>79.571669756519611</v>
      </c>
      <c r="AC19" s="137">
        <v>0.6</v>
      </c>
      <c r="AD19" s="136"/>
      <c r="AE19" s="140">
        <f t="shared" si="4"/>
        <v>79.571669756519611</v>
      </c>
    </row>
    <row r="20" spans="1:31" s="130" customFormat="1" ht="17.25">
      <c r="A20" s="138"/>
      <c r="B20" s="130">
        <v>5</v>
      </c>
      <c r="C20" s="131" t="s">
        <v>953</v>
      </c>
      <c r="D20" s="130" t="s">
        <v>949</v>
      </c>
      <c r="E20" s="130" t="s">
        <v>134</v>
      </c>
      <c r="F20" s="130" t="s">
        <v>15</v>
      </c>
      <c r="G20" s="132">
        <v>145000</v>
      </c>
      <c r="H20" s="133">
        <v>41421</v>
      </c>
      <c r="I20" s="130" t="s">
        <v>505</v>
      </c>
      <c r="J20" s="130" t="s">
        <v>870</v>
      </c>
      <c r="K20" s="130" t="s">
        <v>954</v>
      </c>
      <c r="N20" s="130" t="s">
        <v>888</v>
      </c>
      <c r="O20" s="130" t="s">
        <v>67</v>
      </c>
      <c r="P20" s="130" t="s">
        <v>955</v>
      </c>
      <c r="Q20" s="130" t="s">
        <v>956</v>
      </c>
      <c r="R20" s="130" t="s">
        <v>446</v>
      </c>
      <c r="S20" s="130" t="s">
        <v>885</v>
      </c>
      <c r="T20" s="133">
        <v>41556</v>
      </c>
      <c r="U20" s="134">
        <v>24820</v>
      </c>
      <c r="V20" s="135">
        <f t="shared" si="0"/>
        <v>413.66666666666669</v>
      </c>
      <c r="W20" s="130">
        <v>11.6</v>
      </c>
      <c r="X20" s="136">
        <f t="shared" si="1"/>
        <v>1.0160919540229885</v>
      </c>
      <c r="Y20" s="134">
        <v>1434</v>
      </c>
      <c r="Z20" s="137">
        <v>165</v>
      </c>
      <c r="AA20" s="136">
        <f t="shared" si="2"/>
        <v>5.4318181818181817</v>
      </c>
      <c r="AB20" s="136">
        <f t="shared" si="3"/>
        <v>77.38170858782604</v>
      </c>
      <c r="AC20" s="137">
        <v>0.5</v>
      </c>
      <c r="AD20" s="136"/>
      <c r="AE20" s="140">
        <f t="shared" si="4"/>
        <v>77.38170858782604</v>
      </c>
    </row>
    <row r="21" spans="1:31" s="130" customFormat="1" ht="17.25">
      <c r="A21" s="138"/>
      <c r="B21" s="130">
        <v>6</v>
      </c>
      <c r="C21" s="131" t="s">
        <v>957</v>
      </c>
      <c r="D21" s="130" t="s">
        <v>949</v>
      </c>
      <c r="E21" s="130" t="s">
        <v>958</v>
      </c>
      <c r="F21" s="130" t="s">
        <v>15</v>
      </c>
      <c r="G21" s="132">
        <v>150000</v>
      </c>
      <c r="H21" s="133">
        <v>41396</v>
      </c>
      <c r="I21" s="130" t="s">
        <v>505</v>
      </c>
      <c r="J21" s="130" t="s">
        <v>870</v>
      </c>
      <c r="K21" s="130" t="s">
        <v>959</v>
      </c>
      <c r="N21" s="130" t="s">
        <v>67</v>
      </c>
      <c r="O21" s="130" t="s">
        <v>960</v>
      </c>
      <c r="P21" s="130" t="s">
        <v>62</v>
      </c>
      <c r="Q21" s="130" t="s">
        <v>961</v>
      </c>
      <c r="R21" s="130" t="s">
        <v>378</v>
      </c>
      <c r="S21" s="130" t="s">
        <v>885</v>
      </c>
      <c r="T21" s="133">
        <v>41551</v>
      </c>
      <c r="U21" s="134">
        <v>28500</v>
      </c>
      <c r="V21" s="135">
        <f t="shared" si="0"/>
        <v>475</v>
      </c>
      <c r="W21" s="130">
        <v>17.899999999999999</v>
      </c>
      <c r="X21" s="136">
        <f t="shared" si="1"/>
        <v>0.94367816091954015</v>
      </c>
      <c r="Y21" s="134">
        <v>1225</v>
      </c>
      <c r="Z21" s="137">
        <v>207</v>
      </c>
      <c r="AA21" s="136">
        <f t="shared" si="2"/>
        <v>5.821280991735537</v>
      </c>
      <c r="AB21" s="136">
        <f t="shared" si="3"/>
        <v>77.001458454446237</v>
      </c>
      <c r="AC21" s="137">
        <v>0.9</v>
      </c>
      <c r="AD21" s="136"/>
      <c r="AE21" s="140">
        <f t="shared" si="4"/>
        <v>77.001458454446237</v>
      </c>
    </row>
    <row r="22" spans="1:31" s="130" customFormat="1" ht="17.25">
      <c r="A22" s="138"/>
      <c r="B22" s="130">
        <v>7</v>
      </c>
      <c r="C22" s="131" t="s">
        <v>962</v>
      </c>
      <c r="D22" s="130" t="s">
        <v>949</v>
      </c>
      <c r="E22" s="130" t="s">
        <v>122</v>
      </c>
      <c r="F22" s="130" t="s">
        <v>15</v>
      </c>
      <c r="G22" s="132">
        <v>150000</v>
      </c>
      <c r="H22" s="133">
        <v>41389</v>
      </c>
      <c r="J22" s="130" t="s">
        <v>870</v>
      </c>
      <c r="N22" s="130" t="s">
        <v>67</v>
      </c>
      <c r="O22" s="130" t="s">
        <v>960</v>
      </c>
      <c r="P22" s="130" t="s">
        <v>952</v>
      </c>
      <c r="Q22" s="130" t="s">
        <v>963</v>
      </c>
      <c r="R22" s="130" t="s">
        <v>378</v>
      </c>
      <c r="S22" s="130" t="s">
        <v>44</v>
      </c>
      <c r="T22" s="133">
        <v>41536</v>
      </c>
      <c r="U22" s="134">
        <v>31240</v>
      </c>
      <c r="V22" s="135">
        <f t="shared" si="0"/>
        <v>520.66666666666663</v>
      </c>
      <c r="W22" s="130">
        <v>12.3</v>
      </c>
      <c r="X22" s="136">
        <f t="shared" si="1"/>
        <v>1.0080459770114942</v>
      </c>
      <c r="Y22" s="134">
        <v>588</v>
      </c>
      <c r="Z22" s="137">
        <v>510</v>
      </c>
      <c r="AA22" s="136">
        <f t="shared" si="2"/>
        <v>6.884297520661157</v>
      </c>
      <c r="AB22" s="136">
        <f t="shared" si="3"/>
        <v>76.239578130102601</v>
      </c>
      <c r="AC22" s="137">
        <v>0.5</v>
      </c>
      <c r="AD22" s="136"/>
      <c r="AE22" s="140">
        <f t="shared" si="4"/>
        <v>76.239578130102601</v>
      </c>
    </row>
    <row r="23" spans="1:31" s="130" customFormat="1" ht="17.25">
      <c r="A23" s="138"/>
      <c r="B23" s="130">
        <v>8</v>
      </c>
      <c r="C23" s="131" t="s">
        <v>964</v>
      </c>
      <c r="D23" s="130" t="s">
        <v>41</v>
      </c>
      <c r="E23" s="130" t="s">
        <v>122</v>
      </c>
      <c r="F23" s="130" t="s">
        <v>15</v>
      </c>
      <c r="G23" s="132">
        <v>145000</v>
      </c>
      <c r="H23" s="133">
        <v>41392</v>
      </c>
      <c r="I23" s="130" t="s">
        <v>504</v>
      </c>
      <c r="J23" s="130" t="s">
        <v>870</v>
      </c>
      <c r="K23" s="130" t="s">
        <v>965</v>
      </c>
      <c r="N23" s="130" t="s">
        <v>950</v>
      </c>
      <c r="O23" s="130" t="s">
        <v>966</v>
      </c>
      <c r="P23" s="130" t="s">
        <v>967</v>
      </c>
      <c r="Q23" s="130" t="s">
        <v>908</v>
      </c>
      <c r="R23" s="130" t="s">
        <v>446</v>
      </c>
      <c r="S23" s="130" t="s">
        <v>968</v>
      </c>
      <c r="T23" s="133">
        <v>41545</v>
      </c>
      <c r="U23" s="134">
        <v>29260</v>
      </c>
      <c r="V23" s="135">
        <f t="shared" si="0"/>
        <v>487.66666666666669</v>
      </c>
      <c r="W23" s="130">
        <v>13</v>
      </c>
      <c r="X23" s="136">
        <f t="shared" si="1"/>
        <v>1</v>
      </c>
      <c r="Y23" s="134">
        <v>570</v>
      </c>
      <c r="Z23" s="137">
        <v>489</v>
      </c>
      <c r="AA23" s="136">
        <f t="shared" si="2"/>
        <v>6.3987603305785123</v>
      </c>
      <c r="AB23" s="136">
        <f t="shared" si="3"/>
        <v>76.212678936605315</v>
      </c>
      <c r="AC23" s="137">
        <v>0.3</v>
      </c>
      <c r="AD23" s="136"/>
      <c r="AE23" s="140">
        <f t="shared" si="4"/>
        <v>76.212678936605315</v>
      </c>
    </row>
    <row r="24" spans="1:31" s="130" customFormat="1" ht="17.25">
      <c r="A24" s="138"/>
      <c r="B24" s="130">
        <v>9</v>
      </c>
      <c r="C24" s="131" t="s">
        <v>969</v>
      </c>
      <c r="D24" s="130" t="s">
        <v>949</v>
      </c>
      <c r="E24" s="130" t="s">
        <v>134</v>
      </c>
      <c r="F24" s="130" t="s">
        <v>15</v>
      </c>
      <c r="G24" s="132">
        <v>145000</v>
      </c>
      <c r="H24" s="133">
        <v>41419</v>
      </c>
      <c r="I24" s="130" t="s">
        <v>505</v>
      </c>
      <c r="J24" s="130" t="s">
        <v>870</v>
      </c>
      <c r="K24" s="130" t="s">
        <v>970</v>
      </c>
      <c r="M24" s="130" t="s">
        <v>971</v>
      </c>
      <c r="O24" s="130" t="s">
        <v>67</v>
      </c>
      <c r="P24" s="130" t="s">
        <v>955</v>
      </c>
      <c r="Q24" s="130" t="s">
        <v>935</v>
      </c>
      <c r="R24" s="130" t="s">
        <v>446</v>
      </c>
      <c r="S24" s="130" t="s">
        <v>885</v>
      </c>
      <c r="T24" s="133">
        <v>41556</v>
      </c>
      <c r="U24" s="134">
        <v>27100</v>
      </c>
      <c r="V24" s="135">
        <f t="shared" si="0"/>
        <v>451.66666666666669</v>
      </c>
      <c r="W24" s="130">
        <v>12.5</v>
      </c>
      <c r="X24" s="136">
        <f t="shared" si="1"/>
        <v>1.0057471264367817</v>
      </c>
      <c r="Y24" s="134">
        <v>1170</v>
      </c>
      <c r="Z24" s="137">
        <v>225</v>
      </c>
      <c r="AA24" s="136">
        <f t="shared" si="2"/>
        <v>6.0433884297520661</v>
      </c>
      <c r="AB24" s="136">
        <f>(V24*X24)/AA24</f>
        <v>75.166846776042178</v>
      </c>
      <c r="AC24" s="137">
        <v>0.9</v>
      </c>
      <c r="AD24" s="136"/>
      <c r="AE24" s="140">
        <f t="shared" si="4"/>
        <v>75.166846776042178</v>
      </c>
    </row>
    <row r="25" spans="1:31" s="130" customFormat="1" ht="17.25">
      <c r="A25" s="138"/>
      <c r="B25" s="130">
        <v>10</v>
      </c>
      <c r="C25" s="131" t="s">
        <v>972</v>
      </c>
      <c r="D25" s="130" t="s">
        <v>949</v>
      </c>
      <c r="E25" s="130" t="s">
        <v>973</v>
      </c>
      <c r="F25" s="130" t="s">
        <v>15</v>
      </c>
      <c r="G25" s="132">
        <v>160000</v>
      </c>
      <c r="H25" s="133">
        <v>41420</v>
      </c>
      <c r="J25" s="130" t="s">
        <v>974</v>
      </c>
      <c r="K25" s="130" t="s">
        <v>975</v>
      </c>
      <c r="O25" s="130" t="s">
        <v>976</v>
      </c>
      <c r="P25" s="130" t="s">
        <v>62</v>
      </c>
      <c r="Q25" s="130" t="s">
        <v>65</v>
      </c>
      <c r="R25" s="130" t="s">
        <v>446</v>
      </c>
      <c r="S25" s="130" t="s">
        <v>977</v>
      </c>
      <c r="T25" s="133">
        <v>41556</v>
      </c>
      <c r="U25" s="134">
        <v>29380</v>
      </c>
      <c r="V25" s="135">
        <f t="shared" si="0"/>
        <v>489.66666666666669</v>
      </c>
      <c r="W25" s="130">
        <v>12.4</v>
      </c>
      <c r="X25" s="136">
        <f t="shared" si="1"/>
        <v>1.0068965517241379</v>
      </c>
      <c r="Y25" s="134">
        <v>444</v>
      </c>
      <c r="Z25" s="137">
        <v>678</v>
      </c>
      <c r="AA25" s="136">
        <f t="shared" si="2"/>
        <v>6.9107438016528926</v>
      </c>
      <c r="AB25" s="136">
        <f t="shared" si="3"/>
        <v>71.344516930723827</v>
      </c>
      <c r="AC25" s="137">
        <v>0.6</v>
      </c>
      <c r="AD25" s="136"/>
      <c r="AE25" s="140">
        <f t="shared" si="4"/>
        <v>71.344516930723827</v>
      </c>
    </row>
    <row r="26" spans="1:31" s="130" customFormat="1" ht="17.25">
      <c r="A26" s="138"/>
      <c r="B26" s="130">
        <v>11</v>
      </c>
      <c r="C26" s="131" t="s">
        <v>212</v>
      </c>
      <c r="D26" s="130" t="s">
        <v>949</v>
      </c>
      <c r="E26" s="130" t="s">
        <v>978</v>
      </c>
      <c r="F26" s="130" t="s">
        <v>15</v>
      </c>
      <c r="G26" s="132">
        <v>150000</v>
      </c>
      <c r="H26" s="133">
        <v>41395</v>
      </c>
      <c r="I26" s="130" t="s">
        <v>504</v>
      </c>
      <c r="K26" s="130" t="s">
        <v>979</v>
      </c>
      <c r="M26" s="130" t="s">
        <v>980</v>
      </c>
      <c r="N26" s="130" t="s">
        <v>981</v>
      </c>
      <c r="O26" s="130" t="s">
        <v>337</v>
      </c>
      <c r="P26" s="130" t="s">
        <v>62</v>
      </c>
      <c r="Q26" s="130" t="s">
        <v>65</v>
      </c>
      <c r="R26" s="130" t="s">
        <v>460</v>
      </c>
      <c r="S26" s="130" t="s">
        <v>977</v>
      </c>
      <c r="T26" s="133">
        <v>41544</v>
      </c>
      <c r="U26" s="134">
        <v>26260</v>
      </c>
      <c r="V26" s="135">
        <f t="shared" si="0"/>
        <v>437.66666666666669</v>
      </c>
      <c r="W26" s="130">
        <v>12.4</v>
      </c>
      <c r="X26" s="136">
        <f t="shared" si="1"/>
        <v>1.0068965517241379</v>
      </c>
      <c r="Y26" s="134">
        <v>501</v>
      </c>
      <c r="Z26" s="137">
        <v>546</v>
      </c>
      <c r="AA26" s="136">
        <f t="shared" si="2"/>
        <v>6.2797520661157025</v>
      </c>
      <c r="AB26" s="136">
        <f t="shared" si="3"/>
        <v>70.175550377078352</v>
      </c>
      <c r="AC26" s="137">
        <v>0.6</v>
      </c>
      <c r="AD26" s="136"/>
      <c r="AE26" s="140">
        <f t="shared" si="4"/>
        <v>70.175550377078352</v>
      </c>
    </row>
    <row r="27" spans="1:31" s="130" customFormat="1" ht="17.25">
      <c r="A27" s="138"/>
      <c r="B27" s="130">
        <v>12</v>
      </c>
      <c r="C27" s="131" t="s">
        <v>982</v>
      </c>
      <c r="D27" s="130" t="s">
        <v>949</v>
      </c>
      <c r="E27" s="130" t="s">
        <v>983</v>
      </c>
      <c r="F27" s="130" t="s">
        <v>15</v>
      </c>
      <c r="G27" s="132">
        <v>150000</v>
      </c>
      <c r="H27" s="133">
        <v>41381</v>
      </c>
      <c r="J27" s="130" t="s">
        <v>870</v>
      </c>
      <c r="N27" s="130" t="s">
        <v>67</v>
      </c>
      <c r="O27" s="130" t="s">
        <v>960</v>
      </c>
      <c r="P27" s="130" t="s">
        <v>952</v>
      </c>
      <c r="Q27" s="130" t="s">
        <v>963</v>
      </c>
      <c r="R27" s="130" t="s">
        <v>984</v>
      </c>
      <c r="S27" s="130" t="s">
        <v>44</v>
      </c>
      <c r="T27" s="133">
        <v>41534</v>
      </c>
      <c r="U27" s="134">
        <v>23900</v>
      </c>
      <c r="V27" s="135">
        <f t="shared" si="0"/>
        <v>398.33333333333331</v>
      </c>
      <c r="W27" s="130">
        <v>9.6999999999999993</v>
      </c>
      <c r="X27" s="136">
        <f t="shared" si="1"/>
        <v>1.0379310344827586</v>
      </c>
      <c r="Y27" s="134">
        <v>840</v>
      </c>
      <c r="Z27" s="137">
        <v>360</v>
      </c>
      <c r="AA27" s="136">
        <f t="shared" si="2"/>
        <v>6.9421487603305785</v>
      </c>
      <c r="AB27" s="136">
        <f t="shared" si="3"/>
        <v>59.555411877394633</v>
      </c>
      <c r="AC27" s="137">
        <v>0.3</v>
      </c>
      <c r="AD27" s="136"/>
      <c r="AE27" s="140">
        <f t="shared" si="4"/>
        <v>59.555411877394633</v>
      </c>
    </row>
    <row r="28" spans="1:31" s="130" customFormat="1" ht="17.25">
      <c r="A28" s="138"/>
      <c r="C28" s="131"/>
      <c r="G28" s="132"/>
      <c r="U28" s="134"/>
      <c r="V28" s="135"/>
      <c r="X28" s="136"/>
      <c r="Y28" s="134"/>
      <c r="Z28" s="137"/>
      <c r="AA28" s="136"/>
      <c r="AB28" s="136"/>
      <c r="AC28" s="137"/>
      <c r="AD28" s="136"/>
      <c r="AE28" s="140"/>
    </row>
    <row r="29" spans="1:31" s="130" customFormat="1" ht="17.25">
      <c r="A29" s="138" t="s">
        <v>985</v>
      </c>
      <c r="B29" s="130">
        <v>1</v>
      </c>
      <c r="C29" s="131" t="s">
        <v>401</v>
      </c>
      <c r="D29" s="130" t="s">
        <v>525</v>
      </c>
      <c r="E29" s="130" t="s">
        <v>7</v>
      </c>
      <c r="F29" s="130" t="s">
        <v>15</v>
      </c>
      <c r="G29" s="132">
        <v>160000</v>
      </c>
      <c r="H29" s="133">
        <v>41389</v>
      </c>
      <c r="I29" s="130" t="s">
        <v>293</v>
      </c>
      <c r="J29" s="130" t="s">
        <v>986</v>
      </c>
      <c r="K29" s="130" t="s">
        <v>987</v>
      </c>
      <c r="M29" s="130" t="s">
        <v>988</v>
      </c>
      <c r="O29" s="130" t="s">
        <v>328</v>
      </c>
      <c r="P29" s="130" t="s">
        <v>989</v>
      </c>
      <c r="Q29" s="130" t="s">
        <v>990</v>
      </c>
      <c r="R29" s="130" t="s">
        <v>11</v>
      </c>
      <c r="S29" s="130" t="s">
        <v>33</v>
      </c>
      <c r="T29" s="133">
        <v>41528</v>
      </c>
      <c r="U29" s="134">
        <v>29680</v>
      </c>
      <c r="V29" s="135">
        <f t="shared" si="0"/>
        <v>494.66666666666669</v>
      </c>
      <c r="W29" s="130">
        <v>11.59</v>
      </c>
      <c r="X29" s="136">
        <f t="shared" si="1"/>
        <v>1.0162068965517241</v>
      </c>
      <c r="Y29" s="134">
        <v>1045.5</v>
      </c>
      <c r="Z29" s="137">
        <v>222</v>
      </c>
      <c r="AA29" s="136">
        <f t="shared" si="2"/>
        <v>5.328305785123967</v>
      </c>
      <c r="AB29" s="136">
        <f t="shared" si="3"/>
        <v>94.342122699556029</v>
      </c>
      <c r="AC29" s="137">
        <v>0.77</v>
      </c>
      <c r="AD29" s="136"/>
      <c r="AE29" s="140">
        <f t="shared" si="4"/>
        <v>94.342122699556029</v>
      </c>
    </row>
    <row r="30" spans="1:31" s="130" customFormat="1" ht="17.25">
      <c r="A30" s="138"/>
      <c r="B30" s="130">
        <v>2</v>
      </c>
      <c r="C30" s="131" t="s">
        <v>991</v>
      </c>
      <c r="D30" s="130" t="s">
        <v>784</v>
      </c>
      <c r="E30" s="130" t="s">
        <v>992</v>
      </c>
      <c r="F30" s="130" t="s">
        <v>15</v>
      </c>
      <c r="G30" s="132">
        <v>128000</v>
      </c>
      <c r="H30" s="133">
        <v>41409</v>
      </c>
      <c r="J30" s="130" t="s">
        <v>993</v>
      </c>
      <c r="K30" s="130" t="s">
        <v>994</v>
      </c>
      <c r="N30" s="130" t="s">
        <v>431</v>
      </c>
      <c r="O30" s="130" t="s">
        <v>995</v>
      </c>
      <c r="P30" s="130" t="s">
        <v>996</v>
      </c>
      <c r="Q30" s="130" t="s">
        <v>210</v>
      </c>
      <c r="R30" s="130" t="s">
        <v>101</v>
      </c>
      <c r="S30" s="130" t="s">
        <v>779</v>
      </c>
      <c r="T30" s="133">
        <v>41558</v>
      </c>
      <c r="U30" s="134">
        <v>31900</v>
      </c>
      <c r="V30" s="135">
        <f t="shared" si="0"/>
        <v>531.66666666666663</v>
      </c>
      <c r="W30" s="130">
        <v>15.7</v>
      </c>
      <c r="X30" s="136">
        <f t="shared" si="1"/>
        <v>0.96896551724137925</v>
      </c>
      <c r="Y30" s="134">
        <v>1068</v>
      </c>
      <c r="Z30" s="137">
        <v>228</v>
      </c>
      <c r="AA30" s="136">
        <f t="shared" si="2"/>
        <v>5.5900826446280991</v>
      </c>
      <c r="AB30" s="136">
        <f t="shared" si="3"/>
        <v>92.157254090281882</v>
      </c>
      <c r="AC30" s="137">
        <v>0.8</v>
      </c>
      <c r="AD30" s="136"/>
      <c r="AE30" s="140">
        <f t="shared" si="4"/>
        <v>92.157254090281882</v>
      </c>
    </row>
    <row r="31" spans="1:31" s="130" customFormat="1" ht="17.25">
      <c r="A31" s="138"/>
      <c r="B31" s="130">
        <v>3</v>
      </c>
      <c r="C31" s="131" t="s">
        <v>997</v>
      </c>
      <c r="D31" s="130" t="s">
        <v>784</v>
      </c>
      <c r="E31" s="130" t="s">
        <v>909</v>
      </c>
      <c r="F31" s="130" t="s">
        <v>15</v>
      </c>
      <c r="G31" s="132">
        <v>85000</v>
      </c>
      <c r="H31" s="133">
        <v>41393</v>
      </c>
      <c r="I31" s="130" t="s">
        <v>293</v>
      </c>
      <c r="J31" s="130" t="s">
        <v>998</v>
      </c>
      <c r="L31" s="130" t="s">
        <v>999</v>
      </c>
      <c r="M31" s="130" t="s">
        <v>741</v>
      </c>
      <c r="O31" s="130" t="s">
        <v>1000</v>
      </c>
      <c r="P31" s="130" t="s">
        <v>62</v>
      </c>
      <c r="Q31" s="130" t="s">
        <v>908</v>
      </c>
      <c r="R31" s="130" t="s">
        <v>101</v>
      </c>
      <c r="S31" s="130" t="s">
        <v>32</v>
      </c>
      <c r="T31" s="133">
        <v>41527</v>
      </c>
      <c r="U31" s="134">
        <v>36200</v>
      </c>
      <c r="V31" s="135">
        <f t="shared" si="0"/>
        <v>603.33333333333337</v>
      </c>
      <c r="W31" s="130">
        <v>12.1</v>
      </c>
      <c r="X31" s="136">
        <f t="shared" si="1"/>
        <v>1.010344827586207</v>
      </c>
      <c r="Y31" s="134">
        <v>717</v>
      </c>
      <c r="Z31" s="137">
        <v>410</v>
      </c>
      <c r="AA31" s="136">
        <f t="shared" si="2"/>
        <v>6.7486225895316805</v>
      </c>
      <c r="AB31" s="136">
        <f t="shared" si="3"/>
        <v>90.325796791368589</v>
      </c>
      <c r="AC31" s="137">
        <v>1</v>
      </c>
      <c r="AD31" s="136"/>
      <c r="AE31" s="140">
        <f t="shared" si="4"/>
        <v>90.325796791368589</v>
      </c>
    </row>
    <row r="32" spans="1:31" s="130" customFormat="1" ht="17.25">
      <c r="A32" s="138"/>
      <c r="B32" s="130">
        <v>4</v>
      </c>
      <c r="C32" s="131" t="s">
        <v>1001</v>
      </c>
      <c r="D32" s="130" t="s">
        <v>784</v>
      </c>
      <c r="E32" s="130" t="s">
        <v>166</v>
      </c>
      <c r="F32" s="130" t="s">
        <v>15</v>
      </c>
      <c r="G32" s="132">
        <v>117700</v>
      </c>
      <c r="H32" s="133">
        <v>41409</v>
      </c>
      <c r="I32" s="130" t="s">
        <v>1002</v>
      </c>
      <c r="J32" s="130" t="s">
        <v>870</v>
      </c>
      <c r="K32" s="130" t="s">
        <v>1003</v>
      </c>
      <c r="O32" s="130" t="s">
        <v>1004</v>
      </c>
      <c r="P32" s="130" t="s">
        <v>996</v>
      </c>
      <c r="Q32" s="130" t="s">
        <v>1005</v>
      </c>
      <c r="R32" s="130" t="s">
        <v>1006</v>
      </c>
      <c r="S32" s="130" t="s">
        <v>32</v>
      </c>
      <c r="T32" s="133">
        <v>41541</v>
      </c>
      <c r="U32" s="134">
        <v>27800</v>
      </c>
      <c r="V32" s="135">
        <f t="shared" si="0"/>
        <v>463.33333333333331</v>
      </c>
      <c r="W32" s="130">
        <v>12.1</v>
      </c>
      <c r="X32" s="136">
        <f t="shared" si="1"/>
        <v>1.010344827586207</v>
      </c>
      <c r="Y32" s="134">
        <v>500</v>
      </c>
      <c r="Z32" s="137">
        <v>500</v>
      </c>
      <c r="AA32" s="136">
        <f t="shared" si="2"/>
        <v>5.7392102846648303</v>
      </c>
      <c r="AB32" s="136">
        <f t="shared" si="3"/>
        <v>81.566350344827597</v>
      </c>
      <c r="AC32" s="137">
        <v>0.8</v>
      </c>
      <c r="AD32" s="136"/>
      <c r="AE32" s="140">
        <f t="shared" si="4"/>
        <v>81.566350344827597</v>
      </c>
    </row>
    <row r="33" spans="1:31" s="130" customFormat="1" ht="17.25">
      <c r="A33" s="138"/>
      <c r="B33" s="130">
        <v>5</v>
      </c>
      <c r="C33" s="131" t="s">
        <v>1021</v>
      </c>
      <c r="D33" s="130" t="s">
        <v>784</v>
      </c>
      <c r="E33" s="130" t="s">
        <v>1022</v>
      </c>
      <c r="F33" s="130" t="s">
        <v>15</v>
      </c>
      <c r="G33" s="132">
        <v>153000</v>
      </c>
      <c r="H33" s="133">
        <v>41400</v>
      </c>
      <c r="J33" s="130" t="s">
        <v>870</v>
      </c>
      <c r="K33" s="130" t="s">
        <v>1023</v>
      </c>
      <c r="M33" s="130" t="s">
        <v>1024</v>
      </c>
      <c r="O33" s="130" t="s">
        <v>1025</v>
      </c>
      <c r="P33" s="130" t="s">
        <v>996</v>
      </c>
      <c r="R33" s="130" t="s">
        <v>1026</v>
      </c>
      <c r="S33" s="130" t="s">
        <v>1037</v>
      </c>
      <c r="T33" s="133">
        <v>41534</v>
      </c>
      <c r="U33" s="134">
        <v>28240</v>
      </c>
      <c r="V33" s="135">
        <f t="shared" si="0"/>
        <v>470.66666666666669</v>
      </c>
      <c r="W33" s="130">
        <v>11.3</v>
      </c>
      <c r="X33" s="136">
        <f t="shared" si="1"/>
        <v>1.0195402298850575</v>
      </c>
      <c r="Y33" s="134">
        <v>930</v>
      </c>
      <c r="Z33" s="137">
        <v>280</v>
      </c>
      <c r="AA33" s="136">
        <f t="shared" si="2"/>
        <v>5.9779614325068868</v>
      </c>
      <c r="AB33" s="136">
        <f t="shared" si="3"/>
        <v>80.27211398908841</v>
      </c>
      <c r="AC33" s="137">
        <v>1</v>
      </c>
      <c r="AD33" s="136"/>
      <c r="AE33" s="140">
        <f t="shared" si="4"/>
        <v>80.27211398908841</v>
      </c>
    </row>
    <row r="34" spans="1:31" s="130" customFormat="1" ht="17.25">
      <c r="A34" s="138"/>
      <c r="B34" s="130">
        <v>6</v>
      </c>
      <c r="C34" s="131" t="s">
        <v>283</v>
      </c>
      <c r="D34" s="130" t="s">
        <v>291</v>
      </c>
      <c r="E34" s="130" t="s">
        <v>1027</v>
      </c>
      <c r="F34" s="130" t="s">
        <v>15</v>
      </c>
      <c r="G34" s="132">
        <v>140000</v>
      </c>
      <c r="H34" s="133">
        <v>41409</v>
      </c>
      <c r="I34" s="130" t="s">
        <v>293</v>
      </c>
      <c r="J34" s="130" t="s">
        <v>1028</v>
      </c>
      <c r="K34" s="130" t="s">
        <v>1029</v>
      </c>
      <c r="L34" s="130" t="s">
        <v>1030</v>
      </c>
      <c r="O34" s="130" t="s">
        <v>1031</v>
      </c>
      <c r="Q34" s="130" t="s">
        <v>210</v>
      </c>
      <c r="R34" s="130" t="s">
        <v>378</v>
      </c>
      <c r="S34" s="130" t="s">
        <v>32</v>
      </c>
      <c r="T34" s="133">
        <v>41558</v>
      </c>
      <c r="U34" s="134">
        <v>24060</v>
      </c>
      <c r="V34" s="135">
        <f t="shared" si="0"/>
        <v>401</v>
      </c>
      <c r="W34" s="130">
        <v>13.4</v>
      </c>
      <c r="X34" s="136">
        <f t="shared" si="1"/>
        <v>0.99540229885057463</v>
      </c>
      <c r="Y34" s="134">
        <v>1132</v>
      </c>
      <c r="Z34" s="137">
        <v>200</v>
      </c>
      <c r="AA34" s="136">
        <f t="shared" si="2"/>
        <v>5.1974288337924701</v>
      </c>
      <c r="AB34" s="136">
        <f t="shared" si="3"/>
        <v>76.798804678932612</v>
      </c>
      <c r="AC34" s="137">
        <v>1.6</v>
      </c>
      <c r="AD34" s="136">
        <f t="shared" si="5"/>
        <v>0.46079282807359578</v>
      </c>
      <c r="AE34" s="140">
        <f t="shared" si="4"/>
        <v>76.338011850859019</v>
      </c>
    </row>
    <row r="35" spans="1:31" s="130" customFormat="1" ht="17.25">
      <c r="A35" s="138"/>
      <c r="B35" s="130">
        <v>7</v>
      </c>
      <c r="C35" s="131" t="s">
        <v>1032</v>
      </c>
      <c r="D35" s="130" t="s">
        <v>784</v>
      </c>
      <c r="E35" s="130" t="s">
        <v>1033</v>
      </c>
      <c r="F35" s="130" t="s">
        <v>15</v>
      </c>
      <c r="G35" s="132">
        <v>150000</v>
      </c>
      <c r="H35" s="133">
        <v>41401</v>
      </c>
      <c r="K35" s="130" t="s">
        <v>731</v>
      </c>
      <c r="L35" s="130" t="s">
        <v>1034</v>
      </c>
      <c r="N35" s="130" t="s">
        <v>971</v>
      </c>
      <c r="O35" s="130" t="s">
        <v>337</v>
      </c>
      <c r="Q35" s="130" t="s">
        <v>65</v>
      </c>
      <c r="R35" s="130" t="s">
        <v>460</v>
      </c>
      <c r="S35" s="130" t="s">
        <v>1036</v>
      </c>
      <c r="T35" s="133">
        <v>41570</v>
      </c>
      <c r="U35" s="134">
        <v>22900</v>
      </c>
      <c r="V35" s="135">
        <f t="shared" si="0"/>
        <v>381.66666666666669</v>
      </c>
      <c r="W35" s="130">
        <v>14.1</v>
      </c>
      <c r="X35" s="136">
        <f t="shared" si="1"/>
        <v>0.98735632183908051</v>
      </c>
      <c r="Y35" s="134">
        <v>1152</v>
      </c>
      <c r="Z35" s="137">
        <v>192</v>
      </c>
      <c r="AA35" s="136">
        <f t="shared" si="2"/>
        <v>5.0776859504132235</v>
      </c>
      <c r="AB35" s="136">
        <f t="shared" si="3"/>
        <v>74.215105039711048</v>
      </c>
      <c r="AC35" s="137">
        <v>1.2</v>
      </c>
      <c r="AD35" s="136">
        <f>AB35*(AC35-1)/100</f>
        <v>0.14843021007942206</v>
      </c>
      <c r="AE35" s="140">
        <f t="shared" si="4"/>
        <v>74.066674829631623</v>
      </c>
    </row>
    <row r="36" spans="1:31" s="130" customFormat="1" ht="17.25">
      <c r="A36" s="138"/>
      <c r="B36" s="130">
        <v>8</v>
      </c>
      <c r="C36" s="131" t="s">
        <v>1038</v>
      </c>
      <c r="D36" s="130" t="s">
        <v>784</v>
      </c>
      <c r="E36" s="130" t="s">
        <v>1039</v>
      </c>
      <c r="F36" s="130" t="s">
        <v>15</v>
      </c>
      <c r="G36" s="132">
        <v>200000</v>
      </c>
      <c r="H36" s="133">
        <v>41430</v>
      </c>
      <c r="I36" s="130" t="s">
        <v>293</v>
      </c>
      <c r="J36" s="130" t="s">
        <v>870</v>
      </c>
      <c r="K36" s="130" t="s">
        <v>1029</v>
      </c>
      <c r="L36" s="130" t="s">
        <v>1040</v>
      </c>
      <c r="N36" s="130" t="s">
        <v>1004</v>
      </c>
      <c r="O36" s="130" t="s">
        <v>1004</v>
      </c>
      <c r="Q36" s="130" t="s">
        <v>908</v>
      </c>
      <c r="R36" s="130" t="s">
        <v>1041</v>
      </c>
      <c r="S36" s="130" t="s">
        <v>779</v>
      </c>
      <c r="T36" s="133">
        <v>41572</v>
      </c>
      <c r="U36" s="134">
        <v>22580</v>
      </c>
      <c r="V36" s="135">
        <f t="shared" si="0"/>
        <v>376.33333333333331</v>
      </c>
      <c r="W36" s="130">
        <v>13.1</v>
      </c>
      <c r="X36" s="136">
        <f t="shared" si="1"/>
        <v>0.99885057471264371</v>
      </c>
      <c r="Y36" s="134">
        <v>509</v>
      </c>
      <c r="Z36" s="137">
        <v>453</v>
      </c>
      <c r="AA36" s="136">
        <f t="shared" si="2"/>
        <v>5.2933195592286504</v>
      </c>
      <c r="AB36" s="136">
        <f t="shared" si="3"/>
        <v>71.01418345849909</v>
      </c>
      <c r="AC36" s="137">
        <v>0.9</v>
      </c>
      <c r="AD36" s="136"/>
      <c r="AE36" s="140">
        <f t="shared" si="4"/>
        <v>71.01418345849909</v>
      </c>
    </row>
    <row r="37" spans="1:31" s="130" customFormat="1" ht="17.25">
      <c r="A37" s="138"/>
      <c r="C37" s="131"/>
      <c r="G37" s="132"/>
      <c r="U37" s="134"/>
      <c r="V37" s="135">
        <f t="shared" si="0"/>
        <v>0</v>
      </c>
      <c r="X37" s="136">
        <f t="shared" si="1"/>
        <v>1.1494252873563218</v>
      </c>
      <c r="Y37" s="134"/>
      <c r="Z37" s="137"/>
      <c r="AA37" s="136"/>
      <c r="AB37" s="136"/>
      <c r="AC37" s="137"/>
      <c r="AD37" s="136"/>
      <c r="AE37" s="140"/>
    </row>
    <row r="38" spans="1:31" s="130" customFormat="1" ht="17.25">
      <c r="A38" s="138" t="s">
        <v>1042</v>
      </c>
      <c r="B38" s="130">
        <v>1</v>
      </c>
      <c r="C38" s="131" t="s">
        <v>1043</v>
      </c>
      <c r="D38" s="130" t="s">
        <v>949</v>
      </c>
      <c r="E38" s="130" t="s">
        <v>1044</v>
      </c>
      <c r="F38" s="130" t="s">
        <v>15</v>
      </c>
      <c r="G38" s="132" t="s">
        <v>707</v>
      </c>
      <c r="H38" s="133">
        <v>41387</v>
      </c>
      <c r="I38" s="130" t="s">
        <v>1045</v>
      </c>
      <c r="J38" s="130" t="s">
        <v>870</v>
      </c>
      <c r="K38" s="130" t="s">
        <v>1046</v>
      </c>
      <c r="N38" s="130" t="s">
        <v>68</v>
      </c>
      <c r="O38" s="130" t="s">
        <v>1047</v>
      </c>
      <c r="P38" s="130" t="s">
        <v>952</v>
      </c>
      <c r="Q38" s="130" t="s">
        <v>1048</v>
      </c>
      <c r="R38" s="130" t="s">
        <v>329</v>
      </c>
      <c r="T38" s="133">
        <v>41534</v>
      </c>
      <c r="U38" s="134">
        <v>28740</v>
      </c>
      <c r="V38" s="135">
        <f t="shared" si="0"/>
        <v>479</v>
      </c>
      <c r="W38" s="130">
        <v>11.4</v>
      </c>
      <c r="X38" s="136">
        <f t="shared" si="1"/>
        <v>1.018390804597701</v>
      </c>
      <c r="Y38" s="134">
        <v>1200</v>
      </c>
      <c r="Z38" s="137">
        <v>190</v>
      </c>
      <c r="AA38" s="136">
        <f t="shared" si="2"/>
        <v>5.2341597796143251</v>
      </c>
      <c r="AB38" s="136">
        <f t="shared" si="3"/>
        <v>93.197230490018129</v>
      </c>
      <c r="AC38" s="137">
        <v>0.6</v>
      </c>
      <c r="AD38" s="136"/>
      <c r="AE38" s="140">
        <f t="shared" si="4"/>
        <v>93.197230490018129</v>
      </c>
    </row>
    <row r="39" spans="1:31" s="130" customFormat="1" ht="17.25">
      <c r="A39" s="138"/>
      <c r="B39" s="130">
        <v>2</v>
      </c>
      <c r="C39" s="131" t="s">
        <v>1049</v>
      </c>
      <c r="D39" s="130" t="s">
        <v>949</v>
      </c>
      <c r="E39" s="130" t="s">
        <v>134</v>
      </c>
      <c r="F39" s="130" t="s">
        <v>15</v>
      </c>
      <c r="G39" s="132">
        <v>145000</v>
      </c>
      <c r="H39" s="133">
        <v>41381</v>
      </c>
      <c r="I39" s="130" t="s">
        <v>500</v>
      </c>
      <c r="J39" s="130" t="s">
        <v>870</v>
      </c>
      <c r="N39" s="130" t="s">
        <v>950</v>
      </c>
      <c r="O39" s="130" t="s">
        <v>1050</v>
      </c>
      <c r="P39" s="130" t="s">
        <v>170</v>
      </c>
      <c r="Q39" s="130" t="s">
        <v>908</v>
      </c>
      <c r="R39" s="130" t="s">
        <v>11</v>
      </c>
      <c r="S39" s="130" t="s">
        <v>885</v>
      </c>
      <c r="T39" s="133">
        <v>41523</v>
      </c>
      <c r="U39" s="134">
        <v>28000</v>
      </c>
      <c r="V39" s="135">
        <f t="shared" si="0"/>
        <v>466.66666666666669</v>
      </c>
      <c r="W39" s="130">
        <v>11.4</v>
      </c>
      <c r="X39" s="136">
        <f t="shared" si="1"/>
        <v>1.018390804597701</v>
      </c>
      <c r="Y39" s="134">
        <v>471</v>
      </c>
      <c r="Z39" s="137">
        <v>480</v>
      </c>
      <c r="AA39" s="136">
        <f t="shared" si="2"/>
        <v>5.1900826446280988</v>
      </c>
      <c r="AB39" s="136">
        <f t="shared" si="3"/>
        <v>91.56868487200137</v>
      </c>
      <c r="AC39" s="137">
        <v>0.6</v>
      </c>
      <c r="AD39" s="136"/>
      <c r="AE39" s="140">
        <f t="shared" si="4"/>
        <v>91.56868487200137</v>
      </c>
    </row>
    <row r="40" spans="1:31" s="130" customFormat="1" ht="17.25">
      <c r="A40" s="138"/>
      <c r="B40" s="130">
        <v>3</v>
      </c>
      <c r="C40" s="131" t="s">
        <v>1051</v>
      </c>
      <c r="D40" s="130" t="s">
        <v>949</v>
      </c>
      <c r="E40" s="130" t="s">
        <v>134</v>
      </c>
      <c r="F40" s="130" t="s">
        <v>15</v>
      </c>
      <c r="G40" s="132">
        <v>145000</v>
      </c>
      <c r="I40" s="130" t="s">
        <v>1052</v>
      </c>
      <c r="K40" s="130" t="s">
        <v>1053</v>
      </c>
      <c r="N40" s="130" t="s">
        <v>971</v>
      </c>
      <c r="O40" s="130" t="s">
        <v>1054</v>
      </c>
      <c r="P40" s="130" t="s">
        <v>62</v>
      </c>
      <c r="Q40" s="130" t="s">
        <v>908</v>
      </c>
      <c r="T40" s="133">
        <v>41526</v>
      </c>
      <c r="U40" s="134">
        <v>34400</v>
      </c>
      <c r="V40" s="135">
        <f t="shared" si="0"/>
        <v>573.33333333333337</v>
      </c>
      <c r="W40" s="130">
        <v>11.3</v>
      </c>
      <c r="X40" s="136">
        <f t="shared" si="1"/>
        <v>1.0195402298850575</v>
      </c>
      <c r="Y40" s="134">
        <v>489</v>
      </c>
      <c r="Z40" s="137">
        <v>582</v>
      </c>
      <c r="AA40" s="136">
        <f t="shared" si="2"/>
        <v>6.5334710743801656</v>
      </c>
      <c r="AB40" s="136">
        <f t="shared" si="3"/>
        <v>89.467970671759403</v>
      </c>
      <c r="AC40" s="137">
        <v>0.2</v>
      </c>
      <c r="AD40" s="136"/>
      <c r="AE40" s="140">
        <f t="shared" si="4"/>
        <v>89.467970671759403</v>
      </c>
    </row>
    <row r="41" spans="1:31" s="130" customFormat="1" ht="17.25">
      <c r="A41" s="138"/>
      <c r="B41" s="130">
        <v>4</v>
      </c>
      <c r="C41" s="131" t="s">
        <v>1055</v>
      </c>
      <c r="D41" s="130" t="s">
        <v>949</v>
      </c>
      <c r="E41" s="130" t="s">
        <v>166</v>
      </c>
      <c r="F41" s="130" t="s">
        <v>15</v>
      </c>
      <c r="G41" s="132">
        <v>160000</v>
      </c>
      <c r="H41" s="133">
        <v>41381</v>
      </c>
      <c r="I41" s="130" t="s">
        <v>504</v>
      </c>
      <c r="N41" s="130" t="s">
        <v>67</v>
      </c>
      <c r="O41" s="130" t="s">
        <v>328</v>
      </c>
      <c r="P41" s="130" t="s">
        <v>438</v>
      </c>
      <c r="Q41" s="130" t="s">
        <v>908</v>
      </c>
      <c r="R41" s="130" t="s">
        <v>759</v>
      </c>
      <c r="T41" s="133">
        <v>41527</v>
      </c>
      <c r="U41" s="134">
        <v>28940</v>
      </c>
      <c r="V41" s="135">
        <f t="shared" si="0"/>
        <v>482.33333333333331</v>
      </c>
      <c r="W41" s="130">
        <v>11.1</v>
      </c>
      <c r="X41" s="136">
        <f t="shared" si="1"/>
        <v>1.0218390804597701</v>
      </c>
      <c r="Y41" s="134">
        <v>1059</v>
      </c>
      <c r="Z41" s="137">
        <v>243</v>
      </c>
      <c r="AA41" s="136">
        <f t="shared" si="2"/>
        <v>5.9076446280991739</v>
      </c>
      <c r="AB41" s="136">
        <f t="shared" si="3"/>
        <v>83.428689576917307</v>
      </c>
      <c r="AC41" s="137">
        <v>1.2</v>
      </c>
      <c r="AD41" s="136">
        <f t="shared" si="5"/>
        <v>0.16685737915383458</v>
      </c>
      <c r="AE41" s="140">
        <f t="shared" si="4"/>
        <v>83.261832197763468</v>
      </c>
    </row>
    <row r="42" spans="1:31" s="130" customFormat="1" ht="17.25">
      <c r="A42" s="138"/>
      <c r="B42" s="130">
        <v>5</v>
      </c>
      <c r="C42" s="131" t="s">
        <v>400</v>
      </c>
      <c r="D42" s="130" t="s">
        <v>949</v>
      </c>
      <c r="E42" s="130" t="s">
        <v>909</v>
      </c>
      <c r="F42" s="130" t="s">
        <v>15</v>
      </c>
      <c r="G42" s="132">
        <v>150000</v>
      </c>
      <c r="H42" s="133">
        <v>41410</v>
      </c>
      <c r="I42" s="130" t="s">
        <v>495</v>
      </c>
      <c r="J42" s="130" t="s">
        <v>870</v>
      </c>
      <c r="K42" s="130" t="s">
        <v>1056</v>
      </c>
      <c r="N42" s="130" t="s">
        <v>67</v>
      </c>
      <c r="O42" s="130" t="s">
        <v>337</v>
      </c>
      <c r="P42" s="130" t="s">
        <v>1057</v>
      </c>
      <c r="Q42" s="130" t="s">
        <v>1048</v>
      </c>
      <c r="R42" s="130" t="s">
        <v>378</v>
      </c>
      <c r="S42" s="130" t="s">
        <v>32</v>
      </c>
      <c r="T42" s="133">
        <v>41533</v>
      </c>
      <c r="U42" s="134">
        <v>29120</v>
      </c>
      <c r="V42" s="135">
        <f t="shared" si="0"/>
        <v>485.33333333333331</v>
      </c>
      <c r="W42" s="130">
        <v>11.1</v>
      </c>
      <c r="X42" s="136">
        <f t="shared" si="1"/>
        <v>1.0218390804597701</v>
      </c>
      <c r="Y42" s="134">
        <v>1200</v>
      </c>
      <c r="Z42" s="137">
        <v>219</v>
      </c>
      <c r="AA42" s="136">
        <f t="shared" si="2"/>
        <v>6.0330578512396693</v>
      </c>
      <c r="AB42" s="136">
        <f t="shared" si="3"/>
        <v>82.202521387707975</v>
      </c>
      <c r="AC42" s="137"/>
      <c r="AD42" s="136"/>
      <c r="AE42" s="140">
        <f t="shared" si="4"/>
        <v>82.202521387707975</v>
      </c>
    </row>
    <row r="43" spans="1:31" s="130" customFormat="1" ht="17.25">
      <c r="A43" s="138"/>
      <c r="B43" s="130">
        <v>6</v>
      </c>
      <c r="C43" s="131" t="s">
        <v>1058</v>
      </c>
      <c r="D43" s="130" t="s">
        <v>949</v>
      </c>
      <c r="E43" s="130" t="s">
        <v>134</v>
      </c>
      <c r="F43" s="130" t="s">
        <v>15</v>
      </c>
      <c r="G43" s="132">
        <v>150000</v>
      </c>
      <c r="H43" s="133">
        <v>41374</v>
      </c>
      <c r="I43" s="130" t="s">
        <v>1059</v>
      </c>
      <c r="J43" s="130" t="s">
        <v>870</v>
      </c>
      <c r="K43" s="130" t="s">
        <v>1060</v>
      </c>
      <c r="L43" s="130" t="s">
        <v>1061</v>
      </c>
      <c r="N43" s="130" t="s">
        <v>431</v>
      </c>
      <c r="O43" s="130" t="s">
        <v>1054</v>
      </c>
      <c r="P43" s="130" t="s">
        <v>642</v>
      </c>
      <c r="Q43" s="130" t="s">
        <v>908</v>
      </c>
      <c r="R43" s="130" t="s">
        <v>446</v>
      </c>
      <c r="S43" s="130" t="s">
        <v>779</v>
      </c>
      <c r="T43" s="133">
        <v>41529</v>
      </c>
      <c r="U43" s="134">
        <v>23000</v>
      </c>
      <c r="V43" s="135">
        <f t="shared" si="0"/>
        <v>383.33333333333331</v>
      </c>
      <c r="W43" s="130">
        <v>11.2</v>
      </c>
      <c r="X43" s="136">
        <f t="shared" si="1"/>
        <v>1.0206896551724138</v>
      </c>
      <c r="Y43" s="134">
        <v>699</v>
      </c>
      <c r="Z43" s="137">
        <v>322</v>
      </c>
      <c r="AA43" s="136">
        <f t="shared" si="2"/>
        <v>5.1670798898071624</v>
      </c>
      <c r="AB43" s="136">
        <f t="shared" si="3"/>
        <v>75.722531131736403</v>
      </c>
      <c r="AC43" s="137">
        <v>0.9</v>
      </c>
      <c r="AD43" s="136"/>
      <c r="AE43" s="140">
        <f t="shared" si="4"/>
        <v>75.722531131736403</v>
      </c>
    </row>
    <row r="44" spans="1:31" s="130" customFormat="1" ht="17.25">
      <c r="A44" s="138"/>
      <c r="B44" s="130">
        <v>7</v>
      </c>
      <c r="C44" s="131" t="s">
        <v>1062</v>
      </c>
      <c r="D44" s="130" t="s">
        <v>949</v>
      </c>
      <c r="E44" s="130" t="s">
        <v>1063</v>
      </c>
      <c r="F44" s="130" t="s">
        <v>398</v>
      </c>
      <c r="G44" s="132" t="s">
        <v>1064</v>
      </c>
      <c r="H44" s="133">
        <v>41360</v>
      </c>
      <c r="I44" s="130" t="s">
        <v>1065</v>
      </c>
      <c r="J44" s="130" t="s">
        <v>1066</v>
      </c>
      <c r="O44" s="130" t="s">
        <v>1067</v>
      </c>
      <c r="P44" s="130" t="s">
        <v>1057</v>
      </c>
      <c r="Q44" s="130" t="s">
        <v>908</v>
      </c>
      <c r="R44" s="130" t="s">
        <v>382</v>
      </c>
      <c r="T44" s="133">
        <v>41529</v>
      </c>
      <c r="U44" s="134">
        <v>26940</v>
      </c>
      <c r="V44" s="135">
        <f t="shared" si="0"/>
        <v>449</v>
      </c>
      <c r="W44" s="130">
        <v>13.7</v>
      </c>
      <c r="X44" s="136">
        <f t="shared" si="1"/>
        <v>0.99195402298850577</v>
      </c>
      <c r="Y44" s="134">
        <v>489</v>
      </c>
      <c r="Z44" s="137">
        <v>525</v>
      </c>
      <c r="AA44" s="136">
        <f t="shared" si="2"/>
        <v>5.8935950413223139</v>
      </c>
      <c r="AB44" s="136">
        <f t="shared" si="3"/>
        <v>75.571421721216524</v>
      </c>
      <c r="AC44" s="137">
        <v>0.5</v>
      </c>
      <c r="AD44" s="136"/>
      <c r="AE44" s="140">
        <f t="shared" si="4"/>
        <v>75.571421721216524</v>
      </c>
    </row>
    <row r="45" spans="1:31" s="130" customFormat="1" ht="17.25">
      <c r="A45" s="138"/>
      <c r="C45" s="131"/>
      <c r="G45" s="132"/>
      <c r="U45" s="134"/>
      <c r="V45" s="135">
        <f t="shared" si="0"/>
        <v>0</v>
      </c>
      <c r="X45" s="136"/>
      <c r="Y45" s="134"/>
      <c r="Z45" s="137"/>
      <c r="AA45" s="136"/>
      <c r="AB45" s="136"/>
      <c r="AC45" s="137"/>
      <c r="AD45" s="136"/>
      <c r="AE45" s="140"/>
    </row>
    <row r="46" spans="1:31" s="130" customFormat="1" ht="17.25">
      <c r="A46" s="138" t="s">
        <v>1068</v>
      </c>
      <c r="B46" s="130">
        <v>1</v>
      </c>
      <c r="C46" s="131" t="s">
        <v>1069</v>
      </c>
      <c r="D46" s="130" t="s">
        <v>1070</v>
      </c>
      <c r="E46" s="130" t="s">
        <v>166</v>
      </c>
      <c r="F46" s="130" t="s">
        <v>15</v>
      </c>
      <c r="G46" s="132">
        <v>160000</v>
      </c>
      <c r="H46" s="133">
        <v>41405</v>
      </c>
      <c r="I46" s="130" t="s">
        <v>1071</v>
      </c>
      <c r="J46" s="130" t="s">
        <v>389</v>
      </c>
      <c r="K46" s="130" t="s">
        <v>107</v>
      </c>
      <c r="N46" s="130" t="s">
        <v>68</v>
      </c>
      <c r="O46" s="130" t="s">
        <v>360</v>
      </c>
      <c r="P46" s="130" t="s">
        <v>52</v>
      </c>
      <c r="Q46" s="130" t="s">
        <v>51</v>
      </c>
      <c r="R46" s="130" t="s">
        <v>101</v>
      </c>
      <c r="S46" s="130" t="s">
        <v>33</v>
      </c>
      <c r="T46" s="133">
        <v>41533</v>
      </c>
      <c r="U46" s="134">
        <v>30160</v>
      </c>
      <c r="V46" s="135">
        <f t="shared" si="0"/>
        <v>502.66666666666669</v>
      </c>
      <c r="W46" s="130">
        <v>10.8</v>
      </c>
      <c r="X46" s="136">
        <f t="shared" si="1"/>
        <v>1.0252873563218392</v>
      </c>
      <c r="Y46" s="134">
        <v>407</v>
      </c>
      <c r="Z46" s="137">
        <v>551</v>
      </c>
      <c r="AA46" s="136">
        <f t="shared" si="2"/>
        <v>5.1482323232323228</v>
      </c>
      <c r="AB46" s="136">
        <f t="shared" si="3"/>
        <v>100.10771570118214</v>
      </c>
      <c r="AC46" s="137">
        <v>1.3</v>
      </c>
      <c r="AD46" s="136">
        <f t="shared" si="5"/>
        <v>0.30032314710354646</v>
      </c>
      <c r="AE46" s="140">
        <f t="shared" si="4"/>
        <v>99.807392554078604</v>
      </c>
    </row>
    <row r="47" spans="1:31" s="130" customFormat="1" ht="17.25">
      <c r="A47" s="138"/>
      <c r="B47" s="130">
        <v>2</v>
      </c>
      <c r="C47" s="131" t="s">
        <v>1072</v>
      </c>
      <c r="D47" s="130" t="s">
        <v>1070</v>
      </c>
      <c r="E47" s="130" t="s">
        <v>160</v>
      </c>
      <c r="F47" s="130" t="s">
        <v>15</v>
      </c>
      <c r="G47" s="132">
        <v>157000</v>
      </c>
      <c r="H47" s="133">
        <v>41381</v>
      </c>
      <c r="I47" s="130" t="s">
        <v>1073</v>
      </c>
      <c r="J47" s="130" t="s">
        <v>1074</v>
      </c>
      <c r="K47" s="130" t="s">
        <v>1075</v>
      </c>
      <c r="L47" s="130" t="s">
        <v>1086</v>
      </c>
      <c r="M47" s="130" t="s">
        <v>1076</v>
      </c>
      <c r="O47" s="130" t="s">
        <v>428</v>
      </c>
      <c r="P47" s="130" t="s">
        <v>1077</v>
      </c>
      <c r="Q47" s="130" t="s">
        <v>990</v>
      </c>
      <c r="S47" s="130" t="s">
        <v>1078</v>
      </c>
      <c r="T47" s="133">
        <v>41520</v>
      </c>
      <c r="U47" s="134">
        <v>36280</v>
      </c>
      <c r="V47" s="135">
        <f t="shared" si="0"/>
        <v>604.66666666666663</v>
      </c>
      <c r="W47" s="130">
        <v>11.5</v>
      </c>
      <c r="X47" s="136">
        <f t="shared" si="1"/>
        <v>1.0172413793103448</v>
      </c>
      <c r="Y47" s="134">
        <v>968</v>
      </c>
      <c r="Z47" s="137">
        <v>279</v>
      </c>
      <c r="AA47" s="136">
        <f t="shared" si="2"/>
        <v>6.2</v>
      </c>
      <c r="AB47" s="136">
        <f t="shared" si="3"/>
        <v>99.208379681127155</v>
      </c>
      <c r="AC47" s="137">
        <v>0.2</v>
      </c>
      <c r="AD47" s="136"/>
      <c r="AE47" s="140">
        <f t="shared" si="4"/>
        <v>99.208379681127155</v>
      </c>
    </row>
    <row r="48" spans="1:31" s="130" customFormat="1" ht="17.25">
      <c r="A48" s="138"/>
      <c r="B48" s="130">
        <v>3</v>
      </c>
      <c r="C48" s="131" t="s">
        <v>1079</v>
      </c>
      <c r="D48" s="130" t="s">
        <v>1070</v>
      </c>
      <c r="E48" s="130" t="s">
        <v>166</v>
      </c>
      <c r="F48" s="130" t="s">
        <v>15</v>
      </c>
      <c r="G48" s="132">
        <v>150000</v>
      </c>
      <c r="H48" s="133">
        <v>41394</v>
      </c>
      <c r="I48" s="130" t="s">
        <v>472</v>
      </c>
      <c r="J48" s="130" t="s">
        <v>389</v>
      </c>
      <c r="K48" s="130" t="s">
        <v>1080</v>
      </c>
      <c r="N48" s="130" t="s">
        <v>68</v>
      </c>
      <c r="O48" s="130" t="s">
        <v>360</v>
      </c>
      <c r="P48" s="130" t="s">
        <v>1081</v>
      </c>
      <c r="R48" s="130" t="s">
        <v>101</v>
      </c>
      <c r="S48" s="130" t="s">
        <v>33</v>
      </c>
      <c r="T48" s="133">
        <v>41528</v>
      </c>
      <c r="U48" s="134">
        <v>31360</v>
      </c>
      <c r="V48" s="135">
        <f t="shared" si="0"/>
        <v>522.66666666666663</v>
      </c>
      <c r="W48" s="130">
        <v>11.8</v>
      </c>
      <c r="X48" s="136">
        <f t="shared" si="1"/>
        <v>1.0137931034482759</v>
      </c>
      <c r="Y48" s="134">
        <v>674</v>
      </c>
      <c r="Z48" s="137">
        <v>345</v>
      </c>
      <c r="AA48" s="136">
        <f t="shared" si="2"/>
        <v>5.3381542699724518</v>
      </c>
      <c r="AB48" s="136">
        <f t="shared" si="3"/>
        <v>99.261998674253377</v>
      </c>
      <c r="AC48" s="137">
        <v>1.7</v>
      </c>
      <c r="AD48" s="136">
        <f t="shared" si="5"/>
        <v>0.69483399071977359</v>
      </c>
      <c r="AE48" s="140">
        <f t="shared" si="4"/>
        <v>98.567164683533605</v>
      </c>
    </row>
    <row r="49" spans="1:31" s="130" customFormat="1" ht="17.25">
      <c r="A49" s="138"/>
      <c r="B49" s="130">
        <v>4</v>
      </c>
      <c r="C49" s="131" t="s">
        <v>78</v>
      </c>
      <c r="D49" s="130" t="s">
        <v>79</v>
      </c>
      <c r="E49" s="130" t="s">
        <v>1082</v>
      </c>
      <c r="F49" s="130" t="s">
        <v>15</v>
      </c>
      <c r="G49" s="132">
        <v>150000</v>
      </c>
      <c r="H49" s="133">
        <v>41388</v>
      </c>
      <c r="I49" s="130" t="s">
        <v>1083</v>
      </c>
      <c r="J49" s="130" t="s">
        <v>870</v>
      </c>
      <c r="K49" s="130" t="s">
        <v>1084</v>
      </c>
      <c r="L49" s="130" t="s">
        <v>1085</v>
      </c>
      <c r="M49" s="130" t="s">
        <v>1087</v>
      </c>
      <c r="O49" s="130" t="s">
        <v>878</v>
      </c>
      <c r="P49" s="130" t="s">
        <v>1165</v>
      </c>
      <c r="Q49" s="130" t="s">
        <v>210</v>
      </c>
      <c r="R49" s="130" t="s">
        <v>620</v>
      </c>
      <c r="S49" s="130" t="s">
        <v>32</v>
      </c>
      <c r="T49" s="133">
        <v>41531</v>
      </c>
      <c r="U49" s="134">
        <v>30840</v>
      </c>
      <c r="V49" s="135">
        <f t="shared" si="0"/>
        <v>514</v>
      </c>
      <c r="W49" s="130">
        <v>12.7</v>
      </c>
      <c r="X49" s="136">
        <f t="shared" si="1"/>
        <v>1.0034482758620689</v>
      </c>
      <c r="Y49" s="134">
        <v>790</v>
      </c>
      <c r="Z49" s="137">
        <v>290</v>
      </c>
      <c r="AA49" s="136">
        <f t="shared" si="2"/>
        <v>5.2594123048668502</v>
      </c>
      <c r="AB49" s="136">
        <f t="shared" si="3"/>
        <v>98.066548864371825</v>
      </c>
      <c r="AC49" s="137">
        <v>1.1000000000000001</v>
      </c>
      <c r="AD49" s="136">
        <f t="shared" si="5"/>
        <v>9.8066548864371925E-2</v>
      </c>
      <c r="AE49" s="140">
        <f t="shared" si="4"/>
        <v>97.968482315507458</v>
      </c>
    </row>
    <row r="50" spans="1:31" s="130" customFormat="1" ht="17.25">
      <c r="A50" s="138"/>
      <c r="B50" s="130">
        <v>5</v>
      </c>
      <c r="C50" s="131" t="s">
        <v>1088</v>
      </c>
      <c r="D50" s="130" t="s">
        <v>571</v>
      </c>
      <c r="E50" s="130" t="s">
        <v>1089</v>
      </c>
      <c r="F50" s="130" t="s">
        <v>398</v>
      </c>
      <c r="G50" s="132" t="s">
        <v>780</v>
      </c>
      <c r="H50" s="133">
        <v>41383</v>
      </c>
      <c r="I50" s="130" t="s">
        <v>293</v>
      </c>
      <c r="J50" s="130" t="s">
        <v>1090</v>
      </c>
      <c r="K50" s="130" t="s">
        <v>1091</v>
      </c>
      <c r="M50" s="130" t="s">
        <v>1092</v>
      </c>
      <c r="O50" s="130" t="s">
        <v>1093</v>
      </c>
      <c r="P50" s="130" t="s">
        <v>1094</v>
      </c>
      <c r="Q50" s="130" t="s">
        <v>990</v>
      </c>
      <c r="R50" s="130" t="s">
        <v>1095</v>
      </c>
      <c r="S50" s="130" t="s">
        <v>32</v>
      </c>
      <c r="T50" s="133">
        <v>41352</v>
      </c>
      <c r="U50" s="134">
        <v>30800</v>
      </c>
      <c r="V50" s="135">
        <f t="shared" si="0"/>
        <v>513.33333333333337</v>
      </c>
      <c r="W50" s="130">
        <v>12</v>
      </c>
      <c r="X50" s="136">
        <f t="shared" si="1"/>
        <v>1.0114942528735633</v>
      </c>
      <c r="Y50" s="134">
        <v>789</v>
      </c>
      <c r="Z50" s="137">
        <v>300</v>
      </c>
      <c r="AA50" s="136">
        <f t="shared" si="2"/>
        <v>5.4338842975206614</v>
      </c>
      <c r="AB50" s="136">
        <f t="shared" si="3"/>
        <v>95.554798012907384</v>
      </c>
      <c r="AC50" s="137"/>
      <c r="AD50" s="136"/>
      <c r="AE50" s="140">
        <f t="shared" si="4"/>
        <v>95.554798012907384</v>
      </c>
    </row>
    <row r="51" spans="1:31" s="130" customFormat="1" ht="17.25">
      <c r="A51" s="138"/>
      <c r="B51" s="130">
        <v>6</v>
      </c>
      <c r="C51" s="131" t="s">
        <v>1096</v>
      </c>
      <c r="D51" s="130" t="s">
        <v>79</v>
      </c>
      <c r="E51" s="130" t="s">
        <v>130</v>
      </c>
      <c r="F51" s="130" t="s">
        <v>15</v>
      </c>
      <c r="G51" s="132">
        <v>160000</v>
      </c>
      <c r="H51" s="133">
        <v>41395</v>
      </c>
      <c r="I51" s="130" t="s">
        <v>1083</v>
      </c>
      <c r="J51" s="130" t="s">
        <v>870</v>
      </c>
      <c r="M51" s="130" t="s">
        <v>1097</v>
      </c>
      <c r="N51" s="130" t="s">
        <v>194</v>
      </c>
      <c r="O51" s="130" t="s">
        <v>1098</v>
      </c>
      <c r="P51" s="130" t="s">
        <v>880</v>
      </c>
      <c r="Q51" s="130" t="s">
        <v>1099</v>
      </c>
      <c r="R51" s="130" t="s">
        <v>1100</v>
      </c>
      <c r="S51" s="130" t="s">
        <v>33</v>
      </c>
      <c r="T51" s="133">
        <v>41536</v>
      </c>
      <c r="U51" s="134">
        <v>29880</v>
      </c>
      <c r="V51" s="135">
        <f t="shared" si="0"/>
        <v>498</v>
      </c>
      <c r="W51" s="130">
        <v>10.199999999999999</v>
      </c>
      <c r="X51" s="136">
        <f t="shared" si="1"/>
        <v>1.0321839080459769</v>
      </c>
      <c r="Y51" s="134">
        <v>645</v>
      </c>
      <c r="Z51" s="137">
        <v>370.5</v>
      </c>
      <c r="AA51" s="136">
        <f t="shared" si="2"/>
        <v>5.4860537190082646</v>
      </c>
      <c r="AB51" s="136">
        <f t="shared" si="3"/>
        <v>93.697147810615917</v>
      </c>
      <c r="AC51" s="137">
        <v>0.4</v>
      </c>
      <c r="AD51" s="136"/>
      <c r="AE51" s="140">
        <f t="shared" si="4"/>
        <v>93.697147810615917</v>
      </c>
    </row>
    <row r="52" spans="1:31" s="130" customFormat="1" ht="17.25">
      <c r="A52" s="138"/>
      <c r="B52" s="130">
        <v>7</v>
      </c>
      <c r="C52" s="131" t="s">
        <v>1101</v>
      </c>
      <c r="D52" s="130" t="s">
        <v>1070</v>
      </c>
      <c r="E52" s="130" t="s">
        <v>1102</v>
      </c>
      <c r="F52" s="130" t="s">
        <v>15</v>
      </c>
      <c r="G52" s="132">
        <v>160000</v>
      </c>
      <c r="H52" s="133">
        <v>41395</v>
      </c>
      <c r="I52" s="130" t="s">
        <v>1071</v>
      </c>
      <c r="J52" s="130" t="s">
        <v>1103</v>
      </c>
      <c r="K52" s="130" t="s">
        <v>1104</v>
      </c>
      <c r="N52" s="130" t="s">
        <v>431</v>
      </c>
      <c r="O52" s="130" t="s">
        <v>360</v>
      </c>
      <c r="P52" s="130" t="s">
        <v>52</v>
      </c>
      <c r="Q52" s="130" t="s">
        <v>65</v>
      </c>
      <c r="R52" s="130" t="s">
        <v>101</v>
      </c>
      <c r="S52" s="130" t="s">
        <v>1078</v>
      </c>
      <c r="U52" s="134">
        <v>27980</v>
      </c>
      <c r="V52" s="135">
        <f t="shared" si="0"/>
        <v>466.33333333333331</v>
      </c>
      <c r="W52" s="130">
        <v>9.8000000000000007</v>
      </c>
      <c r="X52" s="136">
        <f t="shared" si="1"/>
        <v>1.0367816091954023</v>
      </c>
      <c r="Y52" s="134">
        <v>829</v>
      </c>
      <c r="Z52" s="137">
        <v>278.666</v>
      </c>
      <c r="AA52" s="136">
        <f t="shared" si="2"/>
        <v>5.3033543158861338</v>
      </c>
      <c r="AB52" s="136">
        <f t="shared" si="3"/>
        <v>91.166042273757441</v>
      </c>
      <c r="AC52" s="137">
        <v>1</v>
      </c>
      <c r="AD52" s="136"/>
      <c r="AE52" s="140">
        <f t="shared" si="4"/>
        <v>91.166042273757441</v>
      </c>
    </row>
    <row r="53" spans="1:31" s="130" customFormat="1" ht="17.25">
      <c r="A53" s="138"/>
      <c r="B53" s="130">
        <v>8</v>
      </c>
      <c r="C53" s="131" t="s">
        <v>579</v>
      </c>
      <c r="D53" s="130" t="s">
        <v>1105</v>
      </c>
      <c r="E53" s="130" t="s">
        <v>80</v>
      </c>
      <c r="F53" s="130" t="s">
        <v>15</v>
      </c>
      <c r="G53" s="132" t="s">
        <v>1106</v>
      </c>
      <c r="H53" s="133">
        <v>41380</v>
      </c>
      <c r="J53" s="130" t="s">
        <v>870</v>
      </c>
      <c r="L53" s="130" t="s">
        <v>1107</v>
      </c>
      <c r="M53" s="130" t="s">
        <v>878</v>
      </c>
      <c r="O53" s="130" t="s">
        <v>1004</v>
      </c>
      <c r="P53" s="130" t="s">
        <v>880</v>
      </c>
      <c r="Q53" s="130" t="s">
        <v>210</v>
      </c>
      <c r="R53" s="130" t="s">
        <v>378</v>
      </c>
      <c r="S53" s="130" t="s">
        <v>1078</v>
      </c>
      <c r="T53" s="133">
        <v>41534</v>
      </c>
      <c r="U53" s="134">
        <v>31160</v>
      </c>
      <c r="V53" s="135">
        <f t="shared" si="0"/>
        <v>519.33333333333337</v>
      </c>
      <c r="W53" s="130">
        <v>9.9</v>
      </c>
      <c r="X53" s="136">
        <f t="shared" si="1"/>
        <v>1.035632183908046</v>
      </c>
      <c r="Y53" s="134">
        <v>606</v>
      </c>
      <c r="Z53" s="137">
        <v>433.8</v>
      </c>
      <c r="AA53" s="136">
        <f t="shared" si="2"/>
        <v>6.0349586776859505</v>
      </c>
      <c r="AB53" s="136">
        <f t="shared" si="3"/>
        <v>89.120463436623638</v>
      </c>
      <c r="AC53" s="137">
        <v>1.4</v>
      </c>
      <c r="AD53" s="136">
        <f t="shared" si="5"/>
        <v>0.35648185374649444</v>
      </c>
      <c r="AE53" s="140">
        <f t="shared" si="4"/>
        <v>88.763981582877136</v>
      </c>
    </row>
    <row r="54" spans="1:31" s="130" customFormat="1" ht="17.25">
      <c r="A54" s="138"/>
      <c r="B54" s="130">
        <v>9</v>
      </c>
      <c r="C54" s="131" t="s">
        <v>1108</v>
      </c>
      <c r="D54" s="130" t="s">
        <v>1070</v>
      </c>
      <c r="E54" s="130" t="s">
        <v>1109</v>
      </c>
      <c r="F54" s="130" t="s">
        <v>15</v>
      </c>
      <c r="G54" s="132">
        <v>155000</v>
      </c>
      <c r="H54" s="133">
        <v>41387</v>
      </c>
      <c r="J54" s="130" t="s">
        <v>1110</v>
      </c>
      <c r="K54" s="130" t="s">
        <v>1111</v>
      </c>
      <c r="L54" s="130" t="s">
        <v>1112</v>
      </c>
      <c r="M54" s="130" t="s">
        <v>1113</v>
      </c>
      <c r="N54" s="130" t="s">
        <v>1114</v>
      </c>
      <c r="O54" s="130" t="s">
        <v>1115</v>
      </c>
      <c r="P54" s="130" t="s">
        <v>642</v>
      </c>
      <c r="Q54" s="130" t="s">
        <v>1116</v>
      </c>
      <c r="R54" s="130" t="s">
        <v>367</v>
      </c>
      <c r="S54" s="130" t="s">
        <v>1078</v>
      </c>
      <c r="T54" s="133">
        <v>41526</v>
      </c>
      <c r="U54" s="134">
        <v>26320</v>
      </c>
      <c r="V54" s="135">
        <f t="shared" si="0"/>
        <v>438.66666666666669</v>
      </c>
      <c r="W54" s="130">
        <v>10</v>
      </c>
      <c r="X54" s="136">
        <f t="shared" si="1"/>
        <v>1.0344827586206897</v>
      </c>
      <c r="Y54" s="134">
        <v>824</v>
      </c>
      <c r="Z54" s="137">
        <v>278.666</v>
      </c>
      <c r="AA54" s="136">
        <f t="shared" si="2"/>
        <v>5.2713678604224059</v>
      </c>
      <c r="AB54" s="136">
        <f t="shared" si="3"/>
        <v>86.08640403477979</v>
      </c>
      <c r="AC54" s="137">
        <v>1</v>
      </c>
      <c r="AD54" s="136"/>
      <c r="AE54" s="140">
        <f t="shared" si="4"/>
        <v>86.08640403477979</v>
      </c>
    </row>
    <row r="55" spans="1:31" s="130" customFormat="1" ht="17.25">
      <c r="A55" s="138"/>
      <c r="B55" s="130">
        <v>10</v>
      </c>
      <c r="C55" s="131" t="s">
        <v>1117</v>
      </c>
      <c r="D55" s="130" t="s">
        <v>79</v>
      </c>
      <c r="E55" s="130" t="s">
        <v>134</v>
      </c>
      <c r="F55" s="130" t="s">
        <v>15</v>
      </c>
      <c r="G55" s="132">
        <v>158000</v>
      </c>
      <c r="I55" s="130" t="s">
        <v>293</v>
      </c>
      <c r="J55" s="130" t="s">
        <v>1118</v>
      </c>
      <c r="K55" s="130" t="s">
        <v>1119</v>
      </c>
      <c r="L55" s="130" t="s">
        <v>1120</v>
      </c>
      <c r="O55" s="130" t="s">
        <v>1121</v>
      </c>
      <c r="P55" s="130" t="s">
        <v>880</v>
      </c>
      <c r="Q55" s="130" t="s">
        <v>1116</v>
      </c>
      <c r="R55" s="130" t="s">
        <v>11</v>
      </c>
      <c r="S55" s="130" t="s">
        <v>33</v>
      </c>
      <c r="T55" s="133">
        <v>41522</v>
      </c>
      <c r="U55" s="134">
        <v>27320</v>
      </c>
      <c r="V55" s="135">
        <f t="shared" si="0"/>
        <v>455.33333333333331</v>
      </c>
      <c r="W55" s="130">
        <v>12.6</v>
      </c>
      <c r="X55" s="136">
        <f t="shared" si="1"/>
        <v>1.0045977011494254</v>
      </c>
      <c r="Y55" s="134">
        <v>375</v>
      </c>
      <c r="Z55" s="137">
        <v>627</v>
      </c>
      <c r="AA55" s="136">
        <f t="shared" si="2"/>
        <v>5.3977272727272725</v>
      </c>
      <c r="AB55" s="136">
        <f t="shared" si="3"/>
        <v>84.744337164750974</v>
      </c>
      <c r="AC55" s="137">
        <v>0.5</v>
      </c>
      <c r="AD55" s="136"/>
      <c r="AE55" s="140">
        <f t="shared" si="4"/>
        <v>84.744337164750974</v>
      </c>
    </row>
    <row r="56" spans="1:31" s="130" customFormat="1" ht="17.25">
      <c r="A56" s="138"/>
      <c r="B56" s="130">
        <v>11</v>
      </c>
      <c r="C56" s="131" t="s">
        <v>1122</v>
      </c>
      <c r="D56" s="130" t="s">
        <v>571</v>
      </c>
      <c r="E56" s="130" t="s">
        <v>166</v>
      </c>
      <c r="F56" s="130" t="s">
        <v>15</v>
      </c>
      <c r="G56" s="132">
        <v>180000</v>
      </c>
      <c r="H56" s="133">
        <v>41440</v>
      </c>
      <c r="I56" s="130" t="s">
        <v>1123</v>
      </c>
      <c r="J56" s="130" t="s">
        <v>870</v>
      </c>
      <c r="K56" s="130" t="s">
        <v>1124</v>
      </c>
      <c r="L56" s="130" t="s">
        <v>1125</v>
      </c>
      <c r="N56" s="130" t="s">
        <v>1126</v>
      </c>
      <c r="O56" s="130" t="s">
        <v>1127</v>
      </c>
      <c r="P56" s="130" t="s">
        <v>880</v>
      </c>
      <c r="Q56" s="130" t="s">
        <v>210</v>
      </c>
      <c r="R56" s="130" t="s">
        <v>1128</v>
      </c>
      <c r="S56" s="130" t="s">
        <v>1035</v>
      </c>
      <c r="T56" s="133">
        <v>41557</v>
      </c>
      <c r="U56" s="134">
        <v>29440</v>
      </c>
      <c r="V56" s="135">
        <f t="shared" si="0"/>
        <v>490.66666666666669</v>
      </c>
      <c r="W56" s="130">
        <v>14.7</v>
      </c>
      <c r="X56" s="136">
        <f t="shared" si="1"/>
        <v>0.98045977011494245</v>
      </c>
      <c r="Y56" s="134">
        <v>468</v>
      </c>
      <c r="Z56" s="137">
        <v>600</v>
      </c>
      <c r="AA56" s="136">
        <f t="shared" si="2"/>
        <v>6.446280991735537</v>
      </c>
      <c r="AB56" s="136">
        <f t="shared" si="3"/>
        <v>74.628910502013952</v>
      </c>
      <c r="AC56" s="137">
        <v>1</v>
      </c>
      <c r="AD56" s="136"/>
      <c r="AE56" s="140">
        <f t="shared" si="4"/>
        <v>74.628910502013952</v>
      </c>
    </row>
    <row r="57" spans="1:31" s="130" customFormat="1" ht="17.25">
      <c r="A57" s="138"/>
      <c r="C57" s="131"/>
      <c r="G57" s="132"/>
      <c r="U57" s="134"/>
      <c r="V57" s="135">
        <f t="shared" si="0"/>
        <v>0</v>
      </c>
      <c r="X57" s="136"/>
      <c r="Y57" s="134"/>
      <c r="Z57" s="137"/>
      <c r="AA57" s="136">
        <f t="shared" si="2"/>
        <v>0</v>
      </c>
      <c r="AB57" s="136"/>
      <c r="AC57" s="137"/>
      <c r="AD57" s="136"/>
      <c r="AE57" s="140"/>
    </row>
    <row r="58" spans="1:31" s="130" customFormat="1" ht="17.25">
      <c r="A58" s="138"/>
      <c r="C58" s="131" t="s">
        <v>280</v>
      </c>
      <c r="D58" s="130" t="s">
        <v>571</v>
      </c>
      <c r="E58" s="130" t="s">
        <v>166</v>
      </c>
      <c r="F58" s="130" t="s">
        <v>15</v>
      </c>
      <c r="G58" s="132">
        <v>150000</v>
      </c>
      <c r="H58" s="133">
        <v>41381</v>
      </c>
      <c r="I58" s="130" t="s">
        <v>293</v>
      </c>
      <c r="J58" s="130" t="s">
        <v>1129</v>
      </c>
      <c r="K58" s="130" t="s">
        <v>1130</v>
      </c>
      <c r="N58" s="130" t="s">
        <v>328</v>
      </c>
      <c r="O58" s="130" t="s">
        <v>67</v>
      </c>
      <c r="P58" s="130" t="s">
        <v>1131</v>
      </c>
      <c r="Q58" s="130" t="s">
        <v>908</v>
      </c>
      <c r="R58" s="130" t="s">
        <v>11</v>
      </c>
      <c r="S58" s="130" t="s">
        <v>33</v>
      </c>
      <c r="T58" s="133">
        <v>41535</v>
      </c>
      <c r="U58" s="134">
        <v>29400</v>
      </c>
      <c r="V58" s="135">
        <f t="shared" si="0"/>
        <v>490</v>
      </c>
      <c r="W58" s="130">
        <v>12</v>
      </c>
      <c r="X58" s="136">
        <f t="shared" si="1"/>
        <v>1.0114942528735633</v>
      </c>
      <c r="Y58" s="134">
        <v>630</v>
      </c>
      <c r="Z58" s="137">
        <v>367</v>
      </c>
      <c r="AA58" s="136">
        <f t="shared" si="2"/>
        <v>5.3078512396694215</v>
      </c>
      <c r="AB58" s="136">
        <f t="shared" si="3"/>
        <v>93.377180619499526</v>
      </c>
      <c r="AC58" s="137">
        <v>1</v>
      </c>
      <c r="AD58" s="136"/>
      <c r="AE58" s="140">
        <f t="shared" si="4"/>
        <v>93.377180619499526</v>
      </c>
    </row>
    <row r="59" spans="1:31" s="130" customFormat="1" ht="17.25">
      <c r="A59" s="138"/>
      <c r="C59" s="131"/>
      <c r="G59" s="132"/>
      <c r="U59" s="134"/>
      <c r="V59" s="135"/>
      <c r="X59" s="136"/>
      <c r="Y59" s="134"/>
      <c r="Z59" s="137"/>
      <c r="AA59" s="136"/>
      <c r="AB59" s="136"/>
      <c r="AC59" s="137"/>
      <c r="AD59" s="136"/>
      <c r="AE59" s="140"/>
    </row>
    <row r="60" spans="1:31" s="130" customFormat="1" ht="17.25">
      <c r="A60" s="138" t="s">
        <v>1132</v>
      </c>
      <c r="B60" s="130">
        <v>1</v>
      </c>
      <c r="C60" s="131" t="s">
        <v>1133</v>
      </c>
      <c r="D60" s="130" t="s">
        <v>623</v>
      </c>
      <c r="E60" s="130" t="s">
        <v>7</v>
      </c>
      <c r="F60" s="130" t="s">
        <v>15</v>
      </c>
      <c r="G60" s="132">
        <v>150000</v>
      </c>
      <c r="H60" s="133">
        <v>41407</v>
      </c>
      <c r="I60" s="130" t="s">
        <v>293</v>
      </c>
      <c r="K60" s="130" t="s">
        <v>1134</v>
      </c>
      <c r="M60" s="130" t="s">
        <v>1135</v>
      </c>
      <c r="O60" s="130" t="s">
        <v>1136</v>
      </c>
      <c r="P60" s="130" t="s">
        <v>52</v>
      </c>
      <c r="Q60" s="130" t="s">
        <v>1137</v>
      </c>
      <c r="R60" s="130" t="s">
        <v>11</v>
      </c>
      <c r="S60" s="130" t="s">
        <v>32</v>
      </c>
      <c r="T60" s="133">
        <v>41544</v>
      </c>
      <c r="U60" s="134">
        <v>32680</v>
      </c>
      <c r="V60" s="135">
        <f t="shared" si="0"/>
        <v>544.66666666666663</v>
      </c>
      <c r="W60" s="130">
        <v>13.4</v>
      </c>
      <c r="X60" s="136">
        <f t="shared" si="1"/>
        <v>0.99540229885057463</v>
      </c>
      <c r="Y60" s="134">
        <v>895</v>
      </c>
      <c r="Z60" s="137">
        <v>268.75</v>
      </c>
      <c r="AA60" s="136">
        <f t="shared" si="2"/>
        <v>5.5218376951331498</v>
      </c>
      <c r="AB60" s="136">
        <f t="shared" si="3"/>
        <v>98.185148141013272</v>
      </c>
      <c r="AC60" s="137">
        <v>0.3</v>
      </c>
      <c r="AD60" s="136"/>
      <c r="AE60" s="140">
        <f t="shared" si="4"/>
        <v>98.185148141013272</v>
      </c>
    </row>
    <row r="61" spans="1:31" s="130" customFormat="1" ht="17.25">
      <c r="A61" s="138"/>
      <c r="C61" s="131"/>
      <c r="G61" s="132"/>
      <c r="U61" s="134"/>
      <c r="V61" s="135"/>
      <c r="X61" s="136"/>
      <c r="Y61" s="134"/>
      <c r="Z61" s="137"/>
      <c r="AA61" s="136"/>
      <c r="AB61" s="136"/>
      <c r="AC61" s="137"/>
      <c r="AD61" s="136"/>
      <c r="AE61" s="140"/>
    </row>
    <row r="62" spans="1:31" s="130" customFormat="1" ht="17.25">
      <c r="A62" s="138" t="s">
        <v>1138</v>
      </c>
      <c r="B62" s="130">
        <v>1</v>
      </c>
      <c r="C62" s="131" t="s">
        <v>567</v>
      </c>
      <c r="D62" s="130" t="s">
        <v>79</v>
      </c>
      <c r="E62" s="130" t="s">
        <v>1139</v>
      </c>
      <c r="F62" s="130" t="s">
        <v>1140</v>
      </c>
      <c r="G62" s="132">
        <v>150000</v>
      </c>
      <c r="H62" s="133">
        <v>41395</v>
      </c>
      <c r="I62" s="130" t="s">
        <v>1141</v>
      </c>
      <c r="J62" s="130" t="s">
        <v>1142</v>
      </c>
      <c r="K62" s="130" t="s">
        <v>1143</v>
      </c>
      <c r="N62" s="130" t="s">
        <v>1144</v>
      </c>
      <c r="Q62" s="130" t="s">
        <v>210</v>
      </c>
      <c r="R62" s="130" t="s">
        <v>669</v>
      </c>
      <c r="S62" s="130" t="s">
        <v>32</v>
      </c>
      <c r="T62" s="133">
        <v>41542</v>
      </c>
      <c r="U62" s="134">
        <v>25820</v>
      </c>
      <c r="V62" s="135">
        <f t="shared" si="0"/>
        <v>430.33333333333331</v>
      </c>
      <c r="W62" s="130">
        <v>13.8</v>
      </c>
      <c r="X62" s="136">
        <f t="shared" si="1"/>
        <v>0.99080459770114948</v>
      </c>
      <c r="Y62" s="134">
        <v>397</v>
      </c>
      <c r="Z62" s="137">
        <v>555</v>
      </c>
      <c r="AA62" s="136">
        <f t="shared" si="2"/>
        <v>5.0581955922865012</v>
      </c>
      <c r="AB62" s="136">
        <f t="shared" si="3"/>
        <v>84.294139566475195</v>
      </c>
      <c r="AC62" s="137">
        <v>1.4</v>
      </c>
      <c r="AD62" s="136">
        <f t="shared" si="5"/>
        <v>0.33717655826590071</v>
      </c>
      <c r="AE62" s="140">
        <f t="shared" si="4"/>
        <v>83.9569630082093</v>
      </c>
    </row>
    <row r="63" spans="1:31" s="130" customFormat="1" ht="17.25">
      <c r="A63" s="138"/>
      <c r="B63" s="130">
        <v>2</v>
      </c>
      <c r="C63" s="131" t="s">
        <v>1145</v>
      </c>
      <c r="D63" s="130" t="s">
        <v>29</v>
      </c>
      <c r="E63" s="130" t="s">
        <v>1146</v>
      </c>
      <c r="F63" s="130" t="s">
        <v>1140</v>
      </c>
      <c r="G63" s="132">
        <v>160000</v>
      </c>
      <c r="I63" s="130" t="s">
        <v>498</v>
      </c>
      <c r="M63" s="130" t="s">
        <v>1147</v>
      </c>
      <c r="N63" s="130" t="s">
        <v>68</v>
      </c>
      <c r="O63" s="130" t="s">
        <v>1148</v>
      </c>
      <c r="R63" s="130" t="s">
        <v>329</v>
      </c>
      <c r="S63" s="130" t="s">
        <v>33</v>
      </c>
      <c r="T63" s="133">
        <v>41558</v>
      </c>
      <c r="U63" s="134">
        <v>18440</v>
      </c>
      <c r="V63" s="135">
        <f t="shared" si="0"/>
        <v>307.33333333333331</v>
      </c>
      <c r="W63" s="130">
        <v>15.6</v>
      </c>
      <c r="X63" s="136">
        <f t="shared" si="1"/>
        <v>0.97011494252873565</v>
      </c>
      <c r="Y63" s="134">
        <v>474</v>
      </c>
      <c r="Z63" s="137">
        <v>516</v>
      </c>
      <c r="AA63" s="136">
        <f t="shared" si="2"/>
        <v>5.6148760330578513</v>
      </c>
      <c r="AB63" s="136">
        <f t="shared" si="3"/>
        <v>53.099775889702094</v>
      </c>
      <c r="AC63" s="137">
        <v>0.8</v>
      </c>
      <c r="AD63" s="136"/>
      <c r="AE63" s="140">
        <f t="shared" si="4"/>
        <v>53.099775889702094</v>
      </c>
    </row>
    <row r="64" spans="1:31" s="130" customFormat="1" ht="17.25">
      <c r="A64" s="138"/>
      <c r="B64" s="130">
        <v>3</v>
      </c>
      <c r="C64" s="131" t="s">
        <v>1149</v>
      </c>
      <c r="D64" s="130" t="s">
        <v>29</v>
      </c>
      <c r="E64" s="130" t="s">
        <v>1146</v>
      </c>
      <c r="F64" s="130" t="s">
        <v>1140</v>
      </c>
      <c r="G64" s="132">
        <v>150000</v>
      </c>
      <c r="H64" s="133">
        <v>41423</v>
      </c>
      <c r="I64" s="130" t="s">
        <v>293</v>
      </c>
      <c r="J64" s="130" t="s">
        <v>389</v>
      </c>
      <c r="K64" s="130" t="s">
        <v>1150</v>
      </c>
      <c r="M64" s="130" t="s">
        <v>1151</v>
      </c>
      <c r="N64" s="130" t="s">
        <v>68</v>
      </c>
      <c r="O64" s="130" t="s">
        <v>778</v>
      </c>
      <c r="R64" s="130" t="s">
        <v>446</v>
      </c>
      <c r="S64" s="130" t="s">
        <v>779</v>
      </c>
      <c r="T64" s="133">
        <v>41570</v>
      </c>
      <c r="U64" s="134">
        <v>17900</v>
      </c>
      <c r="V64" s="135">
        <f t="shared" si="0"/>
        <v>298.33333333333331</v>
      </c>
      <c r="W64" s="130">
        <v>13.9</v>
      </c>
      <c r="X64" s="136">
        <f t="shared" si="1"/>
        <v>0.98965517241379308</v>
      </c>
      <c r="Y64" s="134">
        <v>645</v>
      </c>
      <c r="Z64" s="137">
        <v>446</v>
      </c>
      <c r="AA64" s="136">
        <f t="shared" si="2"/>
        <v>6.6039944903581267</v>
      </c>
      <c r="AB64" s="136">
        <f t="shared" si="3"/>
        <v>44.707355051226074</v>
      </c>
      <c r="AC64" s="137">
        <v>1.9</v>
      </c>
      <c r="AD64" s="136">
        <f t="shared" si="5"/>
        <v>0.40236619546103464</v>
      </c>
      <c r="AE64" s="140">
        <f t="shared" si="4"/>
        <v>44.304988855765039</v>
      </c>
    </row>
    <row r="65" spans="1:31" s="130" customFormat="1" ht="17.25">
      <c r="A65" s="138"/>
      <c r="C65" s="131"/>
      <c r="G65" s="132"/>
      <c r="U65" s="134"/>
      <c r="V65" s="135"/>
      <c r="X65" s="136"/>
      <c r="Y65" s="134"/>
      <c r="Z65" s="137"/>
      <c r="AA65" s="136"/>
      <c r="AB65" s="136"/>
      <c r="AC65" s="137"/>
      <c r="AD65" s="136"/>
      <c r="AE65" s="140"/>
    </row>
    <row r="66" spans="1:31" s="130" customFormat="1" ht="17.25">
      <c r="A66" s="138" t="s">
        <v>1152</v>
      </c>
      <c r="B66" s="130">
        <v>1</v>
      </c>
      <c r="C66" s="131" t="s">
        <v>1153</v>
      </c>
      <c r="D66" s="130" t="s">
        <v>79</v>
      </c>
      <c r="E66" s="130" t="s">
        <v>166</v>
      </c>
      <c r="F66" s="130" t="s">
        <v>15</v>
      </c>
      <c r="G66" s="132">
        <v>170000</v>
      </c>
      <c r="H66" s="133">
        <v>41387</v>
      </c>
      <c r="J66" s="130" t="s">
        <v>870</v>
      </c>
      <c r="K66" s="130" t="s">
        <v>310</v>
      </c>
      <c r="M66" s="130" t="s">
        <v>1154</v>
      </c>
      <c r="O66" s="130" t="s">
        <v>1155</v>
      </c>
      <c r="Q66" s="130" t="s">
        <v>210</v>
      </c>
      <c r="R66" s="130" t="s">
        <v>1156</v>
      </c>
      <c r="S66" s="130" t="s">
        <v>33</v>
      </c>
      <c r="T66" s="133">
        <v>41530</v>
      </c>
      <c r="U66" s="134">
        <v>36440</v>
      </c>
      <c r="V66" s="135">
        <f t="shared" si="0"/>
        <v>607.33333333333337</v>
      </c>
      <c r="W66" s="130">
        <v>17.600000000000001</v>
      </c>
      <c r="X66" s="136">
        <f t="shared" si="1"/>
        <v>0.94712643678160924</v>
      </c>
      <c r="Y66" s="134">
        <v>550</v>
      </c>
      <c r="Z66" s="137">
        <v>414.8</v>
      </c>
      <c r="AA66" s="136">
        <f t="shared" si="2"/>
        <v>5.237373737373737</v>
      </c>
      <c r="AB66" s="136">
        <f t="shared" si="3"/>
        <v>109.83013334220067</v>
      </c>
      <c r="AC66" s="137">
        <v>3</v>
      </c>
      <c r="AD66" s="136">
        <f t="shared" si="5"/>
        <v>2.1966026668440133</v>
      </c>
      <c r="AE66" s="140">
        <f t="shared" si="4"/>
        <v>107.63353067535665</v>
      </c>
    </row>
    <row r="67" spans="1:31" s="130" customFormat="1" ht="17.25">
      <c r="A67" s="138"/>
      <c r="B67" s="130">
        <v>2</v>
      </c>
      <c r="C67" s="131" t="s">
        <v>282</v>
      </c>
      <c r="D67" s="130" t="s">
        <v>623</v>
      </c>
      <c r="E67" s="130" t="s">
        <v>7</v>
      </c>
      <c r="F67" s="130" t="s">
        <v>15</v>
      </c>
      <c r="G67" s="132">
        <v>150000</v>
      </c>
      <c r="H67" s="133">
        <v>41407</v>
      </c>
      <c r="I67" s="130" t="s">
        <v>293</v>
      </c>
      <c r="K67" s="130" t="s">
        <v>1157</v>
      </c>
      <c r="M67" s="130" t="s">
        <v>741</v>
      </c>
      <c r="O67" s="130" t="s">
        <v>1136</v>
      </c>
      <c r="P67" s="130" t="s">
        <v>52</v>
      </c>
      <c r="Q67" s="130" t="s">
        <v>1137</v>
      </c>
      <c r="R67" s="130" t="s">
        <v>378</v>
      </c>
      <c r="S67" s="130" t="s">
        <v>32</v>
      </c>
      <c r="T67" s="133">
        <v>41544</v>
      </c>
      <c r="U67" s="134">
        <v>34260</v>
      </c>
      <c r="V67" s="135">
        <f t="shared" ref="V67:V68" si="6">(U67/60)</f>
        <v>571</v>
      </c>
      <c r="W67" s="130">
        <v>11.9</v>
      </c>
      <c r="X67" s="136">
        <f t="shared" ref="X67:X68" si="7">(100-W67)/87</f>
        <v>1.0126436781609194</v>
      </c>
      <c r="Y67" s="134">
        <v>894</v>
      </c>
      <c r="Z67" s="137">
        <v>268.75</v>
      </c>
      <c r="AA67" s="136">
        <f t="shared" ref="AA67:AA68" si="8">(Y67*Z67)/43560</f>
        <v>5.5156680440771346</v>
      </c>
      <c r="AB67" s="136">
        <f t="shared" ref="AB67:AB68" si="9">(V67*X67)/AA67</f>
        <v>104.8321863479061</v>
      </c>
      <c r="AC67" s="137">
        <v>0.5</v>
      </c>
      <c r="AD67" s="136"/>
      <c r="AE67" s="140">
        <f t="shared" ref="AE67:AE68" si="10">(AB67-AD67)</f>
        <v>104.8321863479061</v>
      </c>
    </row>
    <row r="68" spans="1:31" s="130" customFormat="1" ht="17.25">
      <c r="A68" s="138"/>
      <c r="B68" s="130">
        <v>3</v>
      </c>
      <c r="C68" s="131" t="s">
        <v>1158</v>
      </c>
      <c r="D68" s="130" t="s">
        <v>79</v>
      </c>
      <c r="E68" s="130" t="s">
        <v>1159</v>
      </c>
      <c r="F68" s="130" t="s">
        <v>15</v>
      </c>
      <c r="G68" s="132">
        <v>145000</v>
      </c>
      <c r="H68" s="133">
        <v>41388</v>
      </c>
      <c r="I68" s="130" t="s">
        <v>1160</v>
      </c>
      <c r="J68" s="130" t="s">
        <v>870</v>
      </c>
      <c r="K68" s="130" t="s">
        <v>1161</v>
      </c>
      <c r="L68" s="130" t="s">
        <v>1162</v>
      </c>
      <c r="O68" s="130" t="s">
        <v>1163</v>
      </c>
      <c r="P68" s="130" t="s">
        <v>1164</v>
      </c>
      <c r="Q68" s="130" t="s">
        <v>210</v>
      </c>
      <c r="R68" s="130" t="s">
        <v>1166</v>
      </c>
      <c r="S68" s="130" t="s">
        <v>32</v>
      </c>
      <c r="T68" s="133">
        <v>41515</v>
      </c>
      <c r="U68" s="134">
        <v>32620</v>
      </c>
      <c r="V68" s="135">
        <f t="shared" si="6"/>
        <v>543.66666666666663</v>
      </c>
      <c r="W68" s="130">
        <v>12.4</v>
      </c>
      <c r="X68" s="136">
        <f t="shared" si="7"/>
        <v>1.0068965517241379</v>
      </c>
      <c r="Y68" s="134">
        <v>348</v>
      </c>
      <c r="Z68" s="137">
        <v>680</v>
      </c>
      <c r="AA68" s="136">
        <f t="shared" si="8"/>
        <v>5.4325068870523419</v>
      </c>
      <c r="AB68" s="136">
        <f t="shared" si="9"/>
        <v>100.76675526334195</v>
      </c>
      <c r="AC68" s="137">
        <v>0.8</v>
      </c>
      <c r="AD68" s="136"/>
      <c r="AE68" s="140">
        <f t="shared" si="10"/>
        <v>100.76675526334195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8"/>
  <sheetViews>
    <sheetView workbookViewId="0">
      <selection activeCell="C1" sqref="C1"/>
    </sheetView>
  </sheetViews>
  <sheetFormatPr defaultRowHeight="15.75"/>
  <cols>
    <col min="1" max="1" width="9.125" bestFit="1" customWidth="1"/>
    <col min="2" max="2" width="24.25" bestFit="1" customWidth="1"/>
    <col min="3" max="3" width="15" bestFit="1" customWidth="1"/>
    <col min="4" max="4" width="16.125" bestFit="1" customWidth="1"/>
    <col min="5" max="5" width="11.125" bestFit="1" customWidth="1"/>
    <col min="6" max="6" width="20" bestFit="1" customWidth="1"/>
    <col min="7" max="7" width="15.125" bestFit="1" customWidth="1"/>
    <col min="8" max="8" width="17.125" bestFit="1" customWidth="1"/>
    <col min="9" max="9" width="19.125" bestFit="1" customWidth="1"/>
    <col min="10" max="10" width="18" bestFit="1" customWidth="1"/>
    <col min="13" max="13" width="21.125" customWidth="1"/>
    <col min="14" max="14" width="11.875" bestFit="1" customWidth="1"/>
    <col min="15" max="15" width="10" bestFit="1" customWidth="1"/>
    <col min="16" max="16" width="30.875" bestFit="1" customWidth="1"/>
    <col min="17" max="17" width="17.375" bestFit="1" customWidth="1"/>
    <col min="18" max="18" width="14.25" bestFit="1" customWidth="1"/>
    <col min="19" max="19" width="12.625" bestFit="1" customWidth="1"/>
    <col min="20" max="20" width="9.25" style="4" bestFit="1" customWidth="1"/>
    <col min="21" max="21" width="10.375" bestFit="1" customWidth="1"/>
    <col min="22" max="22" width="12" style="4" bestFit="1" customWidth="1"/>
    <col min="23" max="25" width="9.125" bestFit="1" customWidth="1"/>
    <col min="26" max="26" width="12.75" style="4" bestFit="1" customWidth="1"/>
    <col min="27" max="27" width="16.375" bestFit="1" customWidth="1"/>
    <col min="28" max="28" width="9.125" style="4" bestFit="1" customWidth="1"/>
    <col min="29" max="29" width="18.25" style="28" bestFit="1" customWidth="1"/>
  </cols>
  <sheetData>
    <row r="1" spans="1:29" s="32" customFormat="1" ht="18.75">
      <c r="A1" s="67" t="s">
        <v>253</v>
      </c>
      <c r="B1" s="67" t="s">
        <v>0</v>
      </c>
      <c r="C1" s="67" t="s">
        <v>1</v>
      </c>
      <c r="D1" s="67" t="s">
        <v>6</v>
      </c>
      <c r="E1" s="67" t="s">
        <v>14</v>
      </c>
      <c r="F1" s="68" t="s">
        <v>8</v>
      </c>
      <c r="G1" s="67" t="s">
        <v>644</v>
      </c>
      <c r="H1" s="67" t="s">
        <v>393</v>
      </c>
      <c r="I1" s="67" t="s">
        <v>49</v>
      </c>
      <c r="J1" s="67" t="s">
        <v>50</v>
      </c>
      <c r="K1" s="227" t="s">
        <v>645</v>
      </c>
      <c r="L1" s="227"/>
      <c r="M1" s="227"/>
      <c r="N1" s="67" t="s">
        <v>52</v>
      </c>
      <c r="O1" s="67" t="s">
        <v>646</v>
      </c>
      <c r="P1" s="67" t="s">
        <v>58</v>
      </c>
      <c r="Q1" s="67" t="s">
        <v>12</v>
      </c>
      <c r="R1" s="67" t="s">
        <v>265</v>
      </c>
      <c r="S1" s="68" t="s">
        <v>19</v>
      </c>
      <c r="T1" s="69" t="s">
        <v>18</v>
      </c>
      <c r="U1" s="67" t="s">
        <v>647</v>
      </c>
      <c r="V1" s="69" t="s">
        <v>46</v>
      </c>
      <c r="W1" s="67" t="s">
        <v>119</v>
      </c>
      <c r="X1" s="67" t="s">
        <v>120</v>
      </c>
      <c r="Y1" s="67" t="s">
        <v>21</v>
      </c>
      <c r="Z1" s="69" t="s">
        <v>270</v>
      </c>
      <c r="AA1" s="67" t="s">
        <v>17</v>
      </c>
      <c r="AB1" s="69" t="s">
        <v>22</v>
      </c>
      <c r="AC1" s="70" t="s">
        <v>271</v>
      </c>
    </row>
    <row r="2" spans="1:29" s="32" customFormat="1" ht="18.75">
      <c r="A2" s="32">
        <v>1</v>
      </c>
      <c r="B2" s="33" t="s">
        <v>680</v>
      </c>
      <c r="C2" s="32" t="s">
        <v>681</v>
      </c>
      <c r="D2" s="32" t="s">
        <v>569</v>
      </c>
      <c r="E2" s="32" t="s">
        <v>15</v>
      </c>
      <c r="F2" s="32" t="s">
        <v>691</v>
      </c>
      <c r="G2" s="35">
        <v>38088</v>
      </c>
      <c r="I2" s="32" t="s">
        <v>692</v>
      </c>
      <c r="J2" s="32" t="s">
        <v>83</v>
      </c>
      <c r="K2" s="225" t="s">
        <v>693</v>
      </c>
      <c r="L2" s="225"/>
      <c r="M2" s="225"/>
      <c r="N2" s="32" t="s">
        <v>694</v>
      </c>
      <c r="O2" s="32" t="s">
        <v>65</v>
      </c>
      <c r="P2" s="32" t="s">
        <v>695</v>
      </c>
      <c r="Q2" s="32" t="s">
        <v>696</v>
      </c>
      <c r="R2" s="35">
        <v>38251</v>
      </c>
      <c r="S2" s="32">
        <v>28140</v>
      </c>
      <c r="T2" s="49">
        <f>(S2/60)</f>
        <v>469</v>
      </c>
      <c r="U2" s="32">
        <v>8.4</v>
      </c>
      <c r="V2" s="49">
        <f>(100-U2)/87</f>
        <v>1.0528735632183908</v>
      </c>
      <c r="Y2" s="32">
        <v>5.59</v>
      </c>
      <c r="Z2" s="49">
        <f>(T2*V2)/Y2</f>
        <v>88.335903604548349</v>
      </c>
      <c r="AA2" s="32">
        <v>2</v>
      </c>
      <c r="AB2" s="49">
        <f>Z2*(AA2-1)/100</f>
        <v>0.88335903604548349</v>
      </c>
      <c r="AC2" s="71">
        <f>(Z2-AB2)</f>
        <v>87.452544568502873</v>
      </c>
    </row>
    <row r="3" spans="1:29" s="32" customFormat="1" ht="18.75">
      <c r="A3" s="32">
        <v>2</v>
      </c>
      <c r="B3" s="33" t="s">
        <v>282</v>
      </c>
      <c r="C3" s="32" t="s">
        <v>39</v>
      </c>
      <c r="D3" s="32" t="s">
        <v>652</v>
      </c>
      <c r="E3" s="55"/>
      <c r="F3" s="32">
        <v>165000</v>
      </c>
      <c r="G3" s="35">
        <v>38114</v>
      </c>
      <c r="I3" s="32" t="s">
        <v>703</v>
      </c>
      <c r="K3" s="225"/>
      <c r="L3" s="225"/>
      <c r="M3" s="225"/>
      <c r="P3" s="32" t="s">
        <v>697</v>
      </c>
      <c r="Q3" s="32" t="s">
        <v>698</v>
      </c>
      <c r="R3" s="35">
        <v>38239</v>
      </c>
      <c r="S3" s="32">
        <v>27140</v>
      </c>
      <c r="T3" s="49">
        <f t="shared" ref="T3:T8" si="0">(S3/60)</f>
        <v>452.33333333333331</v>
      </c>
      <c r="U3" s="32">
        <v>11.8</v>
      </c>
      <c r="V3" s="49">
        <f t="shared" ref="V3:V8" si="1">(100-U3)/87</f>
        <v>1.0137931034482759</v>
      </c>
      <c r="W3" s="32">
        <v>290.5</v>
      </c>
      <c r="X3" s="32">
        <v>790</v>
      </c>
      <c r="Y3" s="32">
        <f t="shared" ref="Y3" si="2">(W3*X3)/43560</f>
        <v>5.2684802571166207</v>
      </c>
      <c r="Z3" s="49">
        <f t="shared" ref="Z3:Z8" si="3">(T3*V3)/Y3</f>
        <v>87.040738773513965</v>
      </c>
      <c r="AA3" s="32">
        <v>1.6</v>
      </c>
      <c r="AB3" s="49">
        <f t="shared" ref="AB3:AB4" si="4">Z3*(AA3-1)/100</f>
        <v>0.52224443264108389</v>
      </c>
      <c r="AC3" s="71">
        <f t="shared" ref="AC3:AC4" si="5">(Z3-AB3)</f>
        <v>86.518494340872877</v>
      </c>
    </row>
    <row r="4" spans="1:29" s="32" customFormat="1" ht="18.75">
      <c r="A4" s="32">
        <v>3</v>
      </c>
      <c r="B4" s="33" t="s">
        <v>682</v>
      </c>
      <c r="C4" s="32" t="s">
        <v>683</v>
      </c>
      <c r="D4" s="32" t="s">
        <v>652</v>
      </c>
      <c r="E4" s="55"/>
      <c r="F4" s="32" t="s">
        <v>699</v>
      </c>
      <c r="G4" s="35">
        <v>38123</v>
      </c>
      <c r="I4" s="32" t="s">
        <v>704</v>
      </c>
      <c r="K4" s="225"/>
      <c r="L4" s="225"/>
      <c r="M4" s="225"/>
      <c r="N4" s="32" t="s">
        <v>62</v>
      </c>
      <c r="O4" s="32" t="s">
        <v>65</v>
      </c>
      <c r="P4" s="32" t="s">
        <v>700</v>
      </c>
      <c r="R4" s="35">
        <v>38258</v>
      </c>
      <c r="S4" s="32">
        <v>52660</v>
      </c>
      <c r="T4" s="49">
        <f t="shared" si="0"/>
        <v>877.66666666666663</v>
      </c>
      <c r="U4" s="32">
        <v>10.5</v>
      </c>
      <c r="V4" s="49">
        <f t="shared" si="1"/>
        <v>1.0287356321839081</v>
      </c>
      <c r="Y4" s="32">
        <v>11.406599999999999</v>
      </c>
      <c r="Z4" s="49">
        <f t="shared" si="3"/>
        <v>79.154785227857261</v>
      </c>
      <c r="AA4" s="32">
        <v>1.6</v>
      </c>
      <c r="AB4" s="49">
        <f t="shared" si="4"/>
        <v>0.47492871136714365</v>
      </c>
      <c r="AC4" s="71">
        <f t="shared" si="5"/>
        <v>78.679856516490119</v>
      </c>
    </row>
    <row r="5" spans="1:29" s="32" customFormat="1" ht="18.75">
      <c r="A5" s="32">
        <v>4</v>
      </c>
      <c r="B5" s="33" t="s">
        <v>684</v>
      </c>
      <c r="C5" s="32" t="s">
        <v>681</v>
      </c>
      <c r="D5" s="32" t="s">
        <v>685</v>
      </c>
      <c r="E5" s="32" t="s">
        <v>15</v>
      </c>
      <c r="F5" s="32" t="s">
        <v>691</v>
      </c>
      <c r="G5" s="35">
        <v>38114</v>
      </c>
      <c r="I5" s="32" t="s">
        <v>346</v>
      </c>
      <c r="K5" s="225" t="s">
        <v>375</v>
      </c>
      <c r="L5" s="225"/>
      <c r="M5" s="225"/>
      <c r="O5" s="32" t="s">
        <v>65</v>
      </c>
      <c r="P5" s="32" t="s">
        <v>701</v>
      </c>
      <c r="R5" s="35">
        <v>38247</v>
      </c>
      <c r="S5" s="32">
        <v>30580</v>
      </c>
      <c r="T5" s="49">
        <f t="shared" si="0"/>
        <v>509.66666666666669</v>
      </c>
      <c r="U5" s="32">
        <v>14</v>
      </c>
      <c r="V5" s="49">
        <f t="shared" si="1"/>
        <v>0.9885057471264368</v>
      </c>
      <c r="Y5" s="32">
        <v>6.86</v>
      </c>
      <c r="Z5" s="49">
        <f t="shared" si="3"/>
        <v>73.441461970666751</v>
      </c>
      <c r="AA5" s="55"/>
      <c r="AB5" s="49"/>
      <c r="AC5" s="71">
        <v>73.441000000000003</v>
      </c>
    </row>
    <row r="6" spans="1:29" s="32" customFormat="1" ht="18.75">
      <c r="A6" s="32">
        <v>5</v>
      </c>
      <c r="B6" s="33" t="s">
        <v>686</v>
      </c>
      <c r="C6" s="55" t="s">
        <v>38</v>
      </c>
      <c r="D6" s="32" t="s">
        <v>687</v>
      </c>
      <c r="E6" s="32" t="s">
        <v>15</v>
      </c>
      <c r="F6" s="32">
        <v>150000</v>
      </c>
      <c r="G6" s="35">
        <v>38128</v>
      </c>
      <c r="I6" s="32" t="s">
        <v>702</v>
      </c>
      <c r="K6" s="225" t="s">
        <v>375</v>
      </c>
      <c r="L6" s="225"/>
      <c r="M6" s="225"/>
      <c r="O6" s="32" t="s">
        <v>65</v>
      </c>
      <c r="P6" s="32" t="s">
        <v>705</v>
      </c>
      <c r="R6" s="35">
        <v>38257</v>
      </c>
      <c r="S6" s="32">
        <v>21000</v>
      </c>
      <c r="T6" s="49">
        <f t="shared" si="0"/>
        <v>350</v>
      </c>
      <c r="U6" s="32">
        <v>8.6</v>
      </c>
      <c r="V6" s="49">
        <f t="shared" si="1"/>
        <v>1.0505747126436782</v>
      </c>
      <c r="Y6" s="32">
        <v>5.08</v>
      </c>
      <c r="Z6" s="49">
        <f t="shared" si="3"/>
        <v>72.382116028599881</v>
      </c>
      <c r="AA6" s="55"/>
      <c r="AB6" s="49"/>
      <c r="AC6" s="71">
        <v>72.382000000000005</v>
      </c>
    </row>
    <row r="7" spans="1:29" s="32" customFormat="1" ht="18.75">
      <c r="A7" s="32">
        <v>6</v>
      </c>
      <c r="B7" s="33" t="s">
        <v>175</v>
      </c>
      <c r="C7" s="55" t="s">
        <v>38</v>
      </c>
      <c r="D7" s="32" t="s">
        <v>688</v>
      </c>
      <c r="E7" s="32" t="s">
        <v>15</v>
      </c>
      <c r="F7" s="32" t="s">
        <v>780</v>
      </c>
      <c r="G7" s="35">
        <v>38115</v>
      </c>
      <c r="H7" s="32" t="s">
        <v>389</v>
      </c>
      <c r="I7" s="32" t="s">
        <v>1015</v>
      </c>
      <c r="K7" s="225" t="s">
        <v>1016</v>
      </c>
      <c r="L7" s="225"/>
      <c r="M7" s="225"/>
      <c r="O7" s="32" t="s">
        <v>65</v>
      </c>
      <c r="P7" s="32" t="s">
        <v>329</v>
      </c>
      <c r="R7" s="35">
        <v>38300</v>
      </c>
      <c r="S7" s="32">
        <v>25020</v>
      </c>
      <c r="T7" s="49">
        <f t="shared" si="0"/>
        <v>417</v>
      </c>
      <c r="U7" s="32">
        <v>12.9</v>
      </c>
      <c r="V7" s="49">
        <f t="shared" si="1"/>
        <v>1.0011494252873563</v>
      </c>
      <c r="Y7" s="32">
        <v>5.86</v>
      </c>
      <c r="Z7" s="49">
        <f t="shared" si="3"/>
        <v>71.242203130516643</v>
      </c>
      <c r="AA7" s="55">
        <v>0.9</v>
      </c>
      <c r="AB7" s="49"/>
      <c r="AC7" s="71">
        <v>71.242000000000004</v>
      </c>
    </row>
    <row r="8" spans="1:29" s="32" customFormat="1" ht="18.75">
      <c r="A8" s="32">
        <v>7</v>
      </c>
      <c r="B8" s="33" t="s">
        <v>689</v>
      </c>
      <c r="C8" s="55" t="s">
        <v>1017</v>
      </c>
      <c r="D8" s="32" t="s">
        <v>690</v>
      </c>
      <c r="E8" s="32" t="s">
        <v>15</v>
      </c>
      <c r="F8" s="32" t="s">
        <v>815</v>
      </c>
      <c r="G8" s="35">
        <v>38101</v>
      </c>
      <c r="K8" s="225" t="s">
        <v>375</v>
      </c>
      <c r="L8" s="225"/>
      <c r="M8" s="225"/>
      <c r="R8" s="35">
        <v>38247</v>
      </c>
      <c r="S8" s="32">
        <v>29980</v>
      </c>
      <c r="T8" s="49">
        <f t="shared" si="0"/>
        <v>499.66666666666669</v>
      </c>
      <c r="U8" s="32">
        <v>10.3</v>
      </c>
      <c r="V8" s="49">
        <f t="shared" si="1"/>
        <v>1.0310344827586206</v>
      </c>
      <c r="Y8" s="32">
        <v>7.6</v>
      </c>
      <c r="Z8" s="49">
        <f t="shared" si="3"/>
        <v>67.785995160314584</v>
      </c>
      <c r="AB8" s="49"/>
      <c r="AC8" s="71">
        <v>67.786000000000001</v>
      </c>
    </row>
  </sheetData>
  <mergeCells count="8">
    <mergeCell ref="K6:M6"/>
    <mergeCell ref="K7:M7"/>
    <mergeCell ref="K8:M8"/>
    <mergeCell ref="K1:M1"/>
    <mergeCell ref="K2:M2"/>
    <mergeCell ref="K3:M3"/>
    <mergeCell ref="K4:M4"/>
    <mergeCell ref="K5: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9"/>
  <sheetViews>
    <sheetView workbookViewId="0">
      <selection activeCell="S1" sqref="S1:S1048576"/>
    </sheetView>
  </sheetViews>
  <sheetFormatPr defaultRowHeight="15.75"/>
  <cols>
    <col min="1" max="1" width="9.125" customWidth="1"/>
    <col min="2" max="2" width="20.25" style="9" bestFit="1" customWidth="1"/>
    <col min="3" max="3" width="12.625" customWidth="1"/>
    <col min="4" max="4" width="17.875" bestFit="1" customWidth="1"/>
    <col min="5" max="5" width="12.5" bestFit="1" customWidth="1"/>
    <col min="6" max="6" width="22.5" bestFit="1" customWidth="1"/>
    <col min="7" max="7" width="16.625" bestFit="1" customWidth="1"/>
    <col min="8" max="8" width="19.25" bestFit="1" customWidth="1"/>
    <col min="9" max="9" width="16.625" bestFit="1" customWidth="1"/>
    <col min="10" max="10" width="19.75" bestFit="1" customWidth="1"/>
    <col min="14" max="14" width="12.875" bestFit="1" customWidth="1"/>
    <col min="15" max="15" width="10.875" bestFit="1" customWidth="1"/>
    <col min="16" max="16" width="34" bestFit="1" customWidth="1"/>
    <col min="17" max="17" width="15.375" bestFit="1" customWidth="1"/>
    <col min="18" max="18" width="15.75" bestFit="1" customWidth="1"/>
    <col min="19" max="19" width="13.5" bestFit="1" customWidth="1"/>
    <col min="20" max="20" width="12.5" style="4" customWidth="1"/>
    <col min="21" max="21" width="10.625" bestFit="1" customWidth="1"/>
    <col min="22" max="22" width="13.5" style="4" bestFit="1" customWidth="1"/>
    <col min="23" max="23" width="9.25" customWidth="1"/>
    <col min="24" max="24" width="8.5" customWidth="1"/>
    <col min="25" max="25" width="9.25" bestFit="1" customWidth="1"/>
    <col min="26" max="26" width="14.875" style="4" bestFit="1" customWidth="1"/>
    <col min="27" max="27" width="17.625" bestFit="1" customWidth="1"/>
    <col min="28" max="28" width="9" style="4" customWidth="1"/>
    <col min="29" max="29" width="20.625" style="12" bestFit="1" customWidth="1"/>
  </cols>
  <sheetData>
    <row r="1" spans="1:29" s="59" customFormat="1" ht="15">
      <c r="A1" s="56" t="s">
        <v>253</v>
      </c>
      <c r="B1" s="56" t="s">
        <v>0</v>
      </c>
      <c r="C1" s="56" t="s">
        <v>1</v>
      </c>
      <c r="D1" s="56" t="s">
        <v>6</v>
      </c>
      <c r="E1" s="56" t="s">
        <v>14</v>
      </c>
      <c r="F1" s="57" t="s">
        <v>8</v>
      </c>
      <c r="G1" s="56" t="s">
        <v>644</v>
      </c>
      <c r="H1" s="56" t="s">
        <v>393</v>
      </c>
      <c r="I1" s="56" t="s">
        <v>49</v>
      </c>
      <c r="J1" s="56" t="s">
        <v>50</v>
      </c>
      <c r="K1" s="229" t="s">
        <v>645</v>
      </c>
      <c r="L1" s="229"/>
      <c r="M1" s="229"/>
      <c r="N1" s="56" t="s">
        <v>52</v>
      </c>
      <c r="O1" s="56" t="s">
        <v>646</v>
      </c>
      <c r="P1" s="56" t="s">
        <v>58</v>
      </c>
      <c r="Q1" s="56" t="s">
        <v>12</v>
      </c>
      <c r="R1" s="56" t="s">
        <v>265</v>
      </c>
      <c r="S1" s="57" t="s">
        <v>19</v>
      </c>
      <c r="T1" s="58" t="s">
        <v>18</v>
      </c>
      <c r="U1" s="56" t="s">
        <v>647</v>
      </c>
      <c r="V1" s="58" t="s">
        <v>46</v>
      </c>
      <c r="W1" s="56" t="s">
        <v>119</v>
      </c>
      <c r="X1" s="56" t="s">
        <v>120</v>
      </c>
      <c r="Y1" s="56" t="s">
        <v>21</v>
      </c>
      <c r="Z1" s="58" t="s">
        <v>270</v>
      </c>
      <c r="AA1" s="56" t="s">
        <v>17</v>
      </c>
      <c r="AB1" s="58" t="s">
        <v>22</v>
      </c>
      <c r="AC1" s="56" t="s">
        <v>271</v>
      </c>
    </row>
    <row r="2" spans="1:29" s="60" customFormat="1" ht="15">
      <c r="A2" s="60">
        <v>1</v>
      </c>
      <c r="B2" s="61" t="s">
        <v>706</v>
      </c>
      <c r="C2" s="60" t="s">
        <v>27</v>
      </c>
      <c r="D2" s="60" t="s">
        <v>651</v>
      </c>
      <c r="E2" s="60" t="s">
        <v>15</v>
      </c>
      <c r="F2" s="60" t="s">
        <v>707</v>
      </c>
      <c r="G2" s="62">
        <v>37727</v>
      </c>
      <c r="I2" s="60" t="s">
        <v>708</v>
      </c>
      <c r="K2" s="228" t="s">
        <v>709</v>
      </c>
      <c r="L2" s="228"/>
      <c r="M2" s="228"/>
      <c r="P2" s="60" t="s">
        <v>710</v>
      </c>
      <c r="R2" s="62">
        <v>37848</v>
      </c>
      <c r="S2" s="60">
        <v>25980.6</v>
      </c>
      <c r="T2" s="63">
        <f>(S2/60)</f>
        <v>433.01</v>
      </c>
      <c r="U2" s="60">
        <v>13.3</v>
      </c>
      <c r="V2" s="63">
        <f>(100-U2)/87</f>
        <v>0.99655172413793103</v>
      </c>
      <c r="Y2" s="60">
        <v>5.125</v>
      </c>
      <c r="Z2" s="63">
        <f>(T2*V2)/Y2</f>
        <v>84.19841211101766</v>
      </c>
      <c r="AA2" s="60">
        <v>2.4</v>
      </c>
      <c r="AB2" s="63">
        <f>Z2*(AA2-1)/100</f>
        <v>1.1787777695542472</v>
      </c>
      <c r="AC2" s="64">
        <f>(Z2-AB2)</f>
        <v>83.019634341463416</v>
      </c>
    </row>
    <row r="3" spans="1:29" s="60" customFormat="1" ht="15">
      <c r="A3" s="60">
        <v>2</v>
      </c>
      <c r="B3" s="61" t="s">
        <v>711</v>
      </c>
      <c r="C3" s="60" t="s">
        <v>525</v>
      </c>
      <c r="D3" s="60" t="s">
        <v>690</v>
      </c>
      <c r="E3" s="60" t="s">
        <v>15</v>
      </c>
      <c r="G3" s="62">
        <v>37739</v>
      </c>
      <c r="I3" s="60" t="s">
        <v>712</v>
      </c>
      <c r="K3" s="228" t="s">
        <v>713</v>
      </c>
      <c r="L3" s="228"/>
      <c r="M3" s="228"/>
      <c r="P3" s="60" t="s">
        <v>605</v>
      </c>
      <c r="Q3" s="60" t="s">
        <v>834</v>
      </c>
      <c r="R3" s="62">
        <v>37874</v>
      </c>
      <c r="S3" s="60">
        <v>29240.400000000001</v>
      </c>
      <c r="T3" s="63">
        <f t="shared" ref="T3:T9" si="0">(S3/60)</f>
        <v>487.34000000000003</v>
      </c>
      <c r="U3" s="60">
        <v>12.2</v>
      </c>
      <c r="V3" s="63">
        <f t="shared" ref="V3:V9" si="1">(100-U3)/87</f>
        <v>1.0091954022988505</v>
      </c>
      <c r="Y3" s="60">
        <v>5.96</v>
      </c>
      <c r="Z3" s="63">
        <f t="shared" ref="Z3:Z9" si="2">(T3*V3)/Y3</f>
        <v>82.520350227570773</v>
      </c>
      <c r="AA3" s="60">
        <v>0.7</v>
      </c>
      <c r="AB3" s="63"/>
      <c r="AC3" s="65">
        <v>82.52</v>
      </c>
    </row>
    <row r="4" spans="1:29" s="60" customFormat="1" ht="15">
      <c r="A4" s="60">
        <v>3</v>
      </c>
      <c r="B4" s="61" t="s">
        <v>832</v>
      </c>
      <c r="C4" s="66" t="s">
        <v>1014</v>
      </c>
      <c r="D4" s="60" t="s">
        <v>690</v>
      </c>
      <c r="E4" s="60" t="s">
        <v>15</v>
      </c>
      <c r="F4" s="60">
        <v>185000</v>
      </c>
      <c r="G4" s="62">
        <v>37750</v>
      </c>
      <c r="J4" s="60" t="s">
        <v>833</v>
      </c>
      <c r="K4" s="228"/>
      <c r="L4" s="228"/>
      <c r="M4" s="228"/>
      <c r="P4" s="60" t="s">
        <v>367</v>
      </c>
      <c r="Q4" s="60" t="s">
        <v>44</v>
      </c>
      <c r="R4" s="62">
        <v>37882</v>
      </c>
      <c r="S4" s="60">
        <v>29800</v>
      </c>
      <c r="T4" s="63">
        <f t="shared" si="0"/>
        <v>496.66666666666669</v>
      </c>
      <c r="U4" s="60">
        <v>11.7</v>
      </c>
      <c r="V4" s="63">
        <f t="shared" si="1"/>
        <v>1.0149425287356322</v>
      </c>
      <c r="Y4" s="60">
        <v>6.18</v>
      </c>
      <c r="Z4" s="63">
        <f t="shared" si="2"/>
        <v>81.567657379508745</v>
      </c>
      <c r="AA4" s="60">
        <v>1</v>
      </c>
      <c r="AB4" s="63"/>
      <c r="AC4" s="65">
        <v>81.569999999999993</v>
      </c>
    </row>
    <row r="5" spans="1:29" s="60" customFormat="1" ht="15">
      <c r="A5" s="60">
        <v>5</v>
      </c>
      <c r="B5" s="61" t="s">
        <v>717</v>
      </c>
      <c r="C5" s="66" t="s">
        <v>27</v>
      </c>
      <c r="D5" s="60" t="s">
        <v>835</v>
      </c>
      <c r="E5" s="60" t="s">
        <v>15</v>
      </c>
      <c r="F5" s="60" t="s">
        <v>836</v>
      </c>
      <c r="G5" s="62">
        <v>37725</v>
      </c>
      <c r="H5" s="60" t="s">
        <v>838</v>
      </c>
      <c r="I5" s="60" t="s">
        <v>837</v>
      </c>
      <c r="K5" s="228"/>
      <c r="L5" s="228"/>
      <c r="M5" s="228"/>
      <c r="P5" s="60" t="s">
        <v>608</v>
      </c>
      <c r="R5" s="62">
        <v>37869</v>
      </c>
      <c r="S5" s="60">
        <v>26440</v>
      </c>
      <c r="T5" s="63">
        <f>(S5/60)</f>
        <v>440.66666666666669</v>
      </c>
      <c r="U5" s="60">
        <v>14</v>
      </c>
      <c r="V5" s="63">
        <f>(100-U5)/87</f>
        <v>0.9885057471264368</v>
      </c>
      <c r="Y5" s="60">
        <v>5.29</v>
      </c>
      <c r="Z5" s="63">
        <f>(T5*V5)/Y5</f>
        <v>82.344335078837403</v>
      </c>
      <c r="AA5" s="60">
        <v>4.8</v>
      </c>
      <c r="AB5" s="63">
        <f t="shared" ref="AB5" si="3">Z5*(AA5-1)/100</f>
        <v>3.1290847329958211</v>
      </c>
      <c r="AC5" s="64">
        <f>(Z5-AB5)</f>
        <v>79.215250345841582</v>
      </c>
    </row>
    <row r="6" spans="1:29" s="60" customFormat="1" ht="15">
      <c r="A6" s="60">
        <v>4</v>
      </c>
      <c r="B6" s="61" t="s">
        <v>282</v>
      </c>
      <c r="C6" s="66" t="s">
        <v>39</v>
      </c>
      <c r="D6" s="60" t="s">
        <v>624</v>
      </c>
      <c r="G6" s="62">
        <v>37715</v>
      </c>
      <c r="K6" s="228"/>
      <c r="L6" s="228"/>
      <c r="M6" s="228"/>
      <c r="R6" s="62">
        <v>37869</v>
      </c>
      <c r="S6" s="60">
        <v>25520</v>
      </c>
      <c r="T6" s="63">
        <f>(S6/60)</f>
        <v>425.33333333333331</v>
      </c>
      <c r="U6" s="60">
        <v>16.7</v>
      </c>
      <c r="V6" s="63">
        <f>(100-U6)/87</f>
        <v>0.95747126436781604</v>
      </c>
      <c r="W6" s="60">
        <v>1098</v>
      </c>
      <c r="X6" s="60">
        <v>204</v>
      </c>
      <c r="Y6" s="60">
        <v>5.1420000000000003</v>
      </c>
      <c r="Z6" s="63">
        <f>(T6*V6)/Y6</f>
        <v>79.199619689701365</v>
      </c>
      <c r="AA6" s="60">
        <v>1.1000000000000001</v>
      </c>
      <c r="AB6" s="63">
        <f>Z6*(AA6-1)/100</f>
        <v>7.9199619689701434E-2</v>
      </c>
      <c r="AC6" s="64">
        <f>(Z6-AB6)</f>
        <v>79.120420070011662</v>
      </c>
    </row>
    <row r="7" spans="1:29" s="60" customFormat="1" ht="15">
      <c r="A7" s="60">
        <v>6</v>
      </c>
      <c r="B7" s="61" t="s">
        <v>839</v>
      </c>
      <c r="C7" s="66" t="s">
        <v>3</v>
      </c>
      <c r="D7" s="60" t="s">
        <v>840</v>
      </c>
      <c r="E7" s="60" t="s">
        <v>15</v>
      </c>
      <c r="F7" s="60" t="s">
        <v>841</v>
      </c>
      <c r="G7" s="62">
        <v>37767</v>
      </c>
      <c r="I7" s="60" t="s">
        <v>842</v>
      </c>
      <c r="K7" s="228" t="s">
        <v>843</v>
      </c>
      <c r="L7" s="228"/>
      <c r="M7" s="228"/>
      <c r="O7" s="60" t="s">
        <v>65</v>
      </c>
      <c r="P7" s="60" t="s">
        <v>598</v>
      </c>
      <c r="R7" s="62">
        <v>37916</v>
      </c>
      <c r="S7" s="60">
        <v>19880</v>
      </c>
      <c r="T7" s="63">
        <f t="shared" si="0"/>
        <v>331.33333333333331</v>
      </c>
      <c r="U7" s="60">
        <v>13</v>
      </c>
      <c r="V7" s="63">
        <f t="shared" si="1"/>
        <v>1</v>
      </c>
      <c r="Y7" s="60">
        <v>5</v>
      </c>
      <c r="Z7" s="63">
        <f t="shared" si="2"/>
        <v>66.266666666666666</v>
      </c>
      <c r="AA7" s="60">
        <v>1</v>
      </c>
      <c r="AB7" s="63"/>
      <c r="AC7" s="65">
        <v>66.28</v>
      </c>
    </row>
    <row r="8" spans="1:29" s="60" customFormat="1" ht="15">
      <c r="A8" s="60">
        <v>7</v>
      </c>
      <c r="B8" s="61" t="s">
        <v>175</v>
      </c>
      <c r="C8" s="66" t="s">
        <v>38</v>
      </c>
      <c r="D8" s="60" t="s">
        <v>661</v>
      </c>
      <c r="F8" s="60" t="s">
        <v>846</v>
      </c>
      <c r="G8" s="62">
        <v>37768</v>
      </c>
      <c r="I8" s="60" t="s">
        <v>677</v>
      </c>
      <c r="K8" s="228" t="s">
        <v>844</v>
      </c>
      <c r="L8" s="228"/>
      <c r="M8" s="228"/>
      <c r="O8" s="60" t="s">
        <v>65</v>
      </c>
      <c r="P8" s="60" t="s">
        <v>545</v>
      </c>
      <c r="R8" s="62">
        <v>37916</v>
      </c>
      <c r="S8" s="60">
        <v>19285</v>
      </c>
      <c r="T8" s="63">
        <f t="shared" si="0"/>
        <v>321.41666666666669</v>
      </c>
      <c r="U8" s="60">
        <v>13.4</v>
      </c>
      <c r="V8" s="63">
        <f t="shared" si="1"/>
        <v>0.99540229885057463</v>
      </c>
      <c r="Y8" s="60">
        <v>5.19</v>
      </c>
      <c r="Z8" s="63">
        <f t="shared" si="2"/>
        <v>61.645257974737738</v>
      </c>
      <c r="AA8" s="60">
        <v>0.9</v>
      </c>
      <c r="AB8" s="63"/>
      <c r="AC8" s="65">
        <v>61.65</v>
      </c>
    </row>
    <row r="9" spans="1:29" s="60" customFormat="1" ht="15">
      <c r="A9" s="60">
        <v>8</v>
      </c>
      <c r="B9" s="61" t="s">
        <v>845</v>
      </c>
      <c r="C9" s="66" t="s">
        <v>129</v>
      </c>
      <c r="D9" s="60" t="s">
        <v>690</v>
      </c>
      <c r="E9" s="60" t="s">
        <v>15</v>
      </c>
      <c r="F9" s="60" t="s">
        <v>707</v>
      </c>
      <c r="G9" s="62">
        <v>37769</v>
      </c>
      <c r="I9" s="60" t="s">
        <v>847</v>
      </c>
      <c r="K9" s="228" t="s">
        <v>848</v>
      </c>
      <c r="L9" s="228"/>
      <c r="M9" s="228"/>
      <c r="O9" s="60" t="s">
        <v>65</v>
      </c>
      <c r="P9" s="60" t="s">
        <v>339</v>
      </c>
      <c r="Q9" s="60" t="s">
        <v>779</v>
      </c>
      <c r="R9" s="62">
        <v>37914</v>
      </c>
      <c r="S9" s="60">
        <v>23220</v>
      </c>
      <c r="T9" s="63">
        <f t="shared" si="0"/>
        <v>387</v>
      </c>
      <c r="U9" s="60">
        <v>14.7</v>
      </c>
      <c r="V9" s="63">
        <f t="shared" si="1"/>
        <v>0.98045977011494245</v>
      </c>
      <c r="W9" s="60">
        <v>401</v>
      </c>
      <c r="X9" s="60">
        <v>695</v>
      </c>
      <c r="Y9" s="60">
        <v>6.39</v>
      </c>
      <c r="Z9" s="63">
        <f t="shared" si="2"/>
        <v>59.379957908369761</v>
      </c>
      <c r="AA9" s="60">
        <v>0</v>
      </c>
      <c r="AB9" s="63"/>
      <c r="AC9" s="65">
        <v>59.38</v>
      </c>
    </row>
  </sheetData>
  <mergeCells count="9">
    <mergeCell ref="K7:M7"/>
    <mergeCell ref="K9:M9"/>
    <mergeCell ref="K8:M8"/>
    <mergeCell ref="K1:M1"/>
    <mergeCell ref="K2:M2"/>
    <mergeCell ref="K3:M3"/>
    <mergeCell ref="K4:M4"/>
    <mergeCell ref="K6:M6"/>
    <mergeCell ref="K5:M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7"/>
  <sheetViews>
    <sheetView workbookViewId="0">
      <selection activeCell="F20" sqref="F20"/>
    </sheetView>
  </sheetViews>
  <sheetFormatPr defaultRowHeight="15.75"/>
  <cols>
    <col min="1" max="1" width="9.125" bestFit="1" customWidth="1"/>
    <col min="2" max="2" width="18.625" style="9" bestFit="1" customWidth="1"/>
    <col min="3" max="3" width="12.875" customWidth="1"/>
    <col min="4" max="4" width="16.375" bestFit="1" customWidth="1"/>
    <col min="5" max="5" width="11.625" bestFit="1" customWidth="1"/>
    <col min="6" max="6" width="20" bestFit="1" customWidth="1"/>
    <col min="7" max="7" width="14.625" bestFit="1" customWidth="1"/>
    <col min="8" max="8" width="14.375" bestFit="1" customWidth="1"/>
    <col min="9" max="9" width="20.75" bestFit="1" customWidth="1"/>
    <col min="10" max="10" width="26.5" bestFit="1" customWidth="1"/>
    <col min="11" max="11" width="11.875" bestFit="1" customWidth="1"/>
    <col min="12" max="12" width="10.625" bestFit="1" customWidth="1"/>
    <col min="13" max="13" width="30.875" bestFit="1" customWidth="1"/>
    <col min="14" max="14" width="14.125" bestFit="1" customWidth="1"/>
    <col min="15" max="15" width="14.25" bestFit="1" customWidth="1"/>
    <col min="16" max="16" width="12.625" bestFit="1" customWidth="1"/>
    <col min="17" max="17" width="9.375" bestFit="1" customWidth="1"/>
    <col min="18" max="18" width="11.25" customWidth="1"/>
    <col min="19" max="19" width="12.125" customWidth="1"/>
    <col min="20" max="22" width="9.125" bestFit="1" customWidth="1"/>
    <col min="23" max="23" width="16.375" bestFit="1" customWidth="1"/>
    <col min="24" max="24" width="15.25" customWidth="1"/>
  </cols>
  <sheetData>
    <row r="1" spans="1:24" s="33" customFormat="1" ht="18.75">
      <c r="A1" s="51" t="s">
        <v>253</v>
      </c>
      <c r="B1" s="51" t="s">
        <v>254</v>
      </c>
      <c r="C1" s="51" t="s">
        <v>255</v>
      </c>
      <c r="D1" s="51" t="s">
        <v>6</v>
      </c>
      <c r="E1" s="51" t="s">
        <v>256</v>
      </c>
      <c r="F1" s="51" t="s">
        <v>8</v>
      </c>
      <c r="G1" s="51" t="s">
        <v>9</v>
      </c>
      <c r="H1" s="51" t="s">
        <v>259</v>
      </c>
      <c r="I1" s="51" t="s">
        <v>261</v>
      </c>
      <c r="J1" s="51" t="s">
        <v>263</v>
      </c>
      <c r="K1" s="51" t="s">
        <v>52</v>
      </c>
      <c r="L1" s="51" t="s">
        <v>51</v>
      </c>
      <c r="M1" s="51" t="s">
        <v>58</v>
      </c>
      <c r="N1" s="51" t="s">
        <v>264</v>
      </c>
      <c r="O1" s="51" t="s">
        <v>265</v>
      </c>
      <c r="P1" s="51" t="s">
        <v>19</v>
      </c>
      <c r="Q1" s="51" t="s">
        <v>266</v>
      </c>
      <c r="R1" s="51" t="s">
        <v>267</v>
      </c>
      <c r="S1" s="51" t="s">
        <v>268</v>
      </c>
      <c r="T1" s="51" t="s">
        <v>119</v>
      </c>
      <c r="U1" s="51" t="s">
        <v>269</v>
      </c>
      <c r="V1" s="51" t="s">
        <v>21</v>
      </c>
      <c r="W1" s="51" t="s">
        <v>17</v>
      </c>
      <c r="X1" s="51" t="s">
        <v>270</v>
      </c>
    </row>
    <row r="2" spans="1:24" s="32" customFormat="1" ht="18.75">
      <c r="A2" s="32">
        <v>1</v>
      </c>
      <c r="B2" s="33" t="s">
        <v>717</v>
      </c>
      <c r="C2" s="32" t="s">
        <v>27</v>
      </c>
      <c r="D2" s="32" t="s">
        <v>851</v>
      </c>
      <c r="E2" s="32" t="s">
        <v>15</v>
      </c>
      <c r="F2" s="32" t="s">
        <v>852</v>
      </c>
      <c r="G2" s="35">
        <v>37365</v>
      </c>
      <c r="I2" s="32" t="s">
        <v>360</v>
      </c>
      <c r="J2" s="32" t="s">
        <v>360</v>
      </c>
      <c r="M2" s="32" t="s">
        <v>339</v>
      </c>
      <c r="O2" s="35">
        <v>37502</v>
      </c>
      <c r="P2" s="32">
        <v>23660</v>
      </c>
      <c r="Q2" s="36">
        <f t="shared" ref="Q2:Q7" si="0">(P2/60)</f>
        <v>394.33333333333331</v>
      </c>
      <c r="R2" s="32">
        <v>12.3</v>
      </c>
      <c r="S2" s="36">
        <f t="shared" ref="S2:S7" si="1">(100-R2)/87</f>
        <v>1.0080459770114942</v>
      </c>
      <c r="T2" s="32">
        <v>1014</v>
      </c>
      <c r="U2" s="32">
        <v>222</v>
      </c>
      <c r="V2" s="52">
        <f t="shared" ref="V2" si="2">(T2*U2)/43560</f>
        <v>5.1677685950413226</v>
      </c>
      <c r="X2" s="53">
        <f t="shared" ref="X2:X7" si="3">(Q2*S2)/V2</f>
        <v>76.920265092678875</v>
      </c>
    </row>
    <row r="3" spans="1:24" s="32" customFormat="1" ht="18.75">
      <c r="A3" s="32">
        <v>2</v>
      </c>
      <c r="B3" s="33" t="s">
        <v>849</v>
      </c>
      <c r="C3" s="32" t="s">
        <v>133</v>
      </c>
      <c r="D3" s="32" t="s">
        <v>853</v>
      </c>
      <c r="E3" s="32" t="s">
        <v>15</v>
      </c>
      <c r="F3" s="32">
        <v>190000</v>
      </c>
      <c r="G3" s="35">
        <v>37400</v>
      </c>
      <c r="H3" s="32" t="s">
        <v>162</v>
      </c>
      <c r="J3" s="32" t="s">
        <v>360</v>
      </c>
      <c r="L3" s="32" t="s">
        <v>65</v>
      </c>
      <c r="M3" s="32" t="s">
        <v>367</v>
      </c>
      <c r="N3" s="32" t="s">
        <v>834</v>
      </c>
      <c r="O3" s="35">
        <v>37531</v>
      </c>
      <c r="P3" s="32">
        <v>24980</v>
      </c>
      <c r="Q3" s="36">
        <f t="shared" si="0"/>
        <v>416.33333333333331</v>
      </c>
      <c r="R3" s="32">
        <v>13</v>
      </c>
      <c r="S3" s="36">
        <f t="shared" si="1"/>
        <v>1</v>
      </c>
      <c r="V3" s="32">
        <v>5.8411</v>
      </c>
      <c r="X3" s="53">
        <f t="shared" si="3"/>
        <v>71.276528964293249</v>
      </c>
    </row>
    <row r="4" spans="1:24" s="32" customFormat="1" ht="18.75">
      <c r="A4" s="32">
        <v>3</v>
      </c>
      <c r="B4" s="33" t="s">
        <v>832</v>
      </c>
      <c r="C4" s="32" t="s">
        <v>41</v>
      </c>
      <c r="D4" s="32" t="s">
        <v>853</v>
      </c>
      <c r="E4" s="32" t="s">
        <v>15</v>
      </c>
      <c r="F4" s="32">
        <v>138000</v>
      </c>
      <c r="G4" s="35">
        <v>37374</v>
      </c>
      <c r="H4" s="32" t="s">
        <v>854</v>
      </c>
      <c r="K4" s="32" t="s">
        <v>62</v>
      </c>
      <c r="L4" s="32" t="s">
        <v>65</v>
      </c>
      <c r="M4" s="32" t="s">
        <v>367</v>
      </c>
      <c r="O4" s="35">
        <v>37512</v>
      </c>
      <c r="P4" s="32">
        <v>21540</v>
      </c>
      <c r="Q4" s="36">
        <f t="shared" si="0"/>
        <v>359</v>
      </c>
      <c r="R4" s="32">
        <v>11</v>
      </c>
      <c r="S4" s="36">
        <f t="shared" si="1"/>
        <v>1.0229885057471264</v>
      </c>
      <c r="V4" s="32">
        <v>5.34</v>
      </c>
      <c r="W4" s="32">
        <v>0.8</v>
      </c>
      <c r="X4" s="53">
        <f t="shared" si="3"/>
        <v>68.773946360153261</v>
      </c>
    </row>
    <row r="5" spans="1:24" s="32" customFormat="1" ht="18.75">
      <c r="A5" s="32">
        <v>5</v>
      </c>
      <c r="B5" s="33" t="s">
        <v>682</v>
      </c>
      <c r="C5" s="32" t="s">
        <v>1013</v>
      </c>
      <c r="D5" s="32" t="s">
        <v>856</v>
      </c>
      <c r="F5" s="32" t="s">
        <v>824</v>
      </c>
      <c r="G5" s="35">
        <v>37394</v>
      </c>
      <c r="H5" s="32" t="s">
        <v>857</v>
      </c>
      <c r="K5" s="32" t="s">
        <v>62</v>
      </c>
      <c r="M5" s="32" t="s">
        <v>858</v>
      </c>
      <c r="O5" s="35">
        <v>37552</v>
      </c>
      <c r="P5" s="32">
        <v>25620</v>
      </c>
      <c r="Q5" s="36">
        <f>(P5/60)</f>
        <v>427</v>
      </c>
      <c r="R5" s="32">
        <v>15.3</v>
      </c>
      <c r="S5" s="36">
        <f>(100-R5)/87</f>
        <v>0.97356321839080462</v>
      </c>
      <c r="V5" s="32">
        <v>6.1</v>
      </c>
      <c r="W5" s="32">
        <v>0.97</v>
      </c>
      <c r="X5" s="53">
        <f t="shared" si="3"/>
        <v>68.149425287356337</v>
      </c>
    </row>
    <row r="6" spans="1:24" s="32" customFormat="1" ht="18.75">
      <c r="A6" s="32">
        <v>4</v>
      </c>
      <c r="B6" s="33" t="s">
        <v>850</v>
      </c>
      <c r="C6" s="32" t="s">
        <v>41</v>
      </c>
      <c r="D6" s="32" t="s">
        <v>516</v>
      </c>
      <c r="E6" s="32" t="s">
        <v>15</v>
      </c>
      <c r="F6" s="32">
        <v>160000</v>
      </c>
      <c r="G6" s="35">
        <v>37376</v>
      </c>
      <c r="H6" s="32" t="s">
        <v>854</v>
      </c>
      <c r="J6" s="32" t="s">
        <v>360</v>
      </c>
      <c r="K6" s="32" t="s">
        <v>855</v>
      </c>
      <c r="M6" s="32" t="s">
        <v>367</v>
      </c>
      <c r="O6" s="35">
        <v>37506</v>
      </c>
      <c r="P6" s="32">
        <v>20900</v>
      </c>
      <c r="Q6" s="36">
        <f t="shared" si="0"/>
        <v>348.33333333333331</v>
      </c>
      <c r="R6" s="32">
        <v>13.2</v>
      </c>
      <c r="S6" s="36">
        <f t="shared" si="1"/>
        <v>0.99770114942528731</v>
      </c>
      <c r="V6" s="32">
        <v>5.18</v>
      </c>
      <c r="W6" s="32">
        <v>2.5</v>
      </c>
      <c r="X6" s="53">
        <f t="shared" si="3"/>
        <v>67.091229160194672</v>
      </c>
    </row>
    <row r="7" spans="1:24" s="32" customFormat="1" ht="18.75">
      <c r="A7" s="32">
        <v>6</v>
      </c>
      <c r="B7" s="33" t="s">
        <v>814</v>
      </c>
      <c r="C7" s="32" t="s">
        <v>226</v>
      </c>
      <c r="D7" s="32" t="s">
        <v>658</v>
      </c>
      <c r="E7" s="32" t="s">
        <v>15</v>
      </c>
      <c r="F7" s="32" t="s">
        <v>780</v>
      </c>
      <c r="G7" s="35">
        <v>37385</v>
      </c>
      <c r="H7" s="32" t="s">
        <v>731</v>
      </c>
      <c r="J7" s="32" t="s">
        <v>360</v>
      </c>
      <c r="M7" s="32" t="s">
        <v>859</v>
      </c>
      <c r="O7" s="35">
        <v>37544</v>
      </c>
      <c r="P7" s="32">
        <v>19044</v>
      </c>
      <c r="Q7" s="36">
        <f t="shared" si="0"/>
        <v>317.39999999999998</v>
      </c>
      <c r="R7" s="32">
        <v>12.5</v>
      </c>
      <c r="S7" s="36">
        <f t="shared" si="1"/>
        <v>1.0057471264367817</v>
      </c>
      <c r="T7" s="32">
        <v>421</v>
      </c>
      <c r="U7" s="32">
        <v>518</v>
      </c>
      <c r="V7" s="52">
        <f t="shared" ref="V7" si="4">(T7*U7)/43560</f>
        <v>5.0063820018365472</v>
      </c>
      <c r="X7" s="53">
        <f t="shared" si="3"/>
        <v>63.7634399080873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" sqref="I1"/>
    </sheetView>
  </sheetViews>
  <sheetFormatPr defaultRowHeight="15.75"/>
  <cols>
    <col min="1" max="1" width="5.5" customWidth="1"/>
    <col min="2" max="2" width="23.125" bestFit="1" customWidth="1"/>
    <col min="3" max="3" width="14" customWidth="1"/>
    <col min="4" max="4" width="16.375" bestFit="1" customWidth="1"/>
    <col min="5" max="5" width="11.625" bestFit="1" customWidth="1"/>
    <col min="6" max="6" width="20" bestFit="1" customWidth="1"/>
    <col min="7" max="7" width="14.625" bestFit="1" customWidth="1"/>
    <col min="8" max="8" width="33.25" bestFit="1" customWidth="1"/>
    <col min="9" max="9" width="25.75" bestFit="1" customWidth="1"/>
    <col min="10" max="10" width="26" bestFit="1" customWidth="1"/>
    <col min="11" max="11" width="26.5" bestFit="1" customWidth="1"/>
    <col min="12" max="12" width="18" bestFit="1" customWidth="1"/>
    <col min="13" max="13" width="10.625" bestFit="1" customWidth="1"/>
    <col min="14" max="14" width="30.875" bestFit="1" customWidth="1"/>
    <col min="15" max="15" width="14.125" bestFit="1" customWidth="1"/>
    <col min="16" max="16" width="14.25" bestFit="1" customWidth="1"/>
    <col min="17" max="17" width="12.625" bestFit="1" customWidth="1"/>
    <col min="18" max="18" width="9.375" style="24" bestFit="1" customWidth="1"/>
    <col min="19" max="19" width="10.875" bestFit="1" customWidth="1"/>
    <col min="20" max="20" width="12.75" style="4" bestFit="1" customWidth="1"/>
    <col min="24" max="24" width="16.375" bestFit="1" customWidth="1"/>
    <col min="25" max="25" width="12.375" style="27" customWidth="1"/>
  </cols>
  <sheetData>
    <row r="1" spans="1:25" s="32" customFormat="1" ht="16.5" customHeight="1">
      <c r="A1" s="47" t="s">
        <v>253</v>
      </c>
      <c r="B1" s="47" t="s">
        <v>254</v>
      </c>
      <c r="C1" s="47" t="s">
        <v>255</v>
      </c>
      <c r="D1" s="47" t="s">
        <v>6</v>
      </c>
      <c r="E1" s="47" t="s">
        <v>256</v>
      </c>
      <c r="F1" s="47" t="s">
        <v>8</v>
      </c>
      <c r="G1" s="47" t="s">
        <v>9</v>
      </c>
      <c r="H1" s="47" t="s">
        <v>259</v>
      </c>
      <c r="I1" s="47" t="s">
        <v>261</v>
      </c>
      <c r="J1" s="47" t="s">
        <v>262</v>
      </c>
      <c r="K1" s="47" t="s">
        <v>263</v>
      </c>
      <c r="L1" s="47" t="s">
        <v>52</v>
      </c>
      <c r="M1" s="47" t="s">
        <v>51</v>
      </c>
      <c r="N1" s="47" t="s">
        <v>58</v>
      </c>
      <c r="O1" s="47" t="s">
        <v>264</v>
      </c>
      <c r="P1" s="47" t="s">
        <v>265</v>
      </c>
      <c r="Q1" s="47" t="s">
        <v>19</v>
      </c>
      <c r="R1" s="47" t="s">
        <v>266</v>
      </c>
      <c r="S1" s="47" t="s">
        <v>267</v>
      </c>
      <c r="T1" s="47" t="s">
        <v>268</v>
      </c>
      <c r="U1" s="47" t="s">
        <v>119</v>
      </c>
      <c r="V1" s="47" t="s">
        <v>269</v>
      </c>
      <c r="W1" s="47" t="s">
        <v>21</v>
      </c>
      <c r="X1" s="47" t="s">
        <v>17</v>
      </c>
      <c r="Y1" s="47" t="s">
        <v>270</v>
      </c>
    </row>
    <row r="2" spans="1:25" s="32" customFormat="1" ht="18.75">
      <c r="A2" s="32">
        <v>1</v>
      </c>
      <c r="B2" s="33" t="s">
        <v>717</v>
      </c>
      <c r="C2" s="32" t="s">
        <v>27</v>
      </c>
      <c r="D2" s="32" t="s">
        <v>733</v>
      </c>
      <c r="E2" s="32" t="s">
        <v>15</v>
      </c>
      <c r="F2" s="32" t="s">
        <v>815</v>
      </c>
      <c r="G2" s="35">
        <v>36987</v>
      </c>
      <c r="H2" s="32" t="s">
        <v>816</v>
      </c>
      <c r="I2" s="32" t="s">
        <v>451</v>
      </c>
      <c r="K2" s="32" t="s">
        <v>451</v>
      </c>
      <c r="N2" s="32" t="s">
        <v>671</v>
      </c>
      <c r="P2" s="35">
        <v>37128</v>
      </c>
      <c r="Q2" s="32">
        <v>24440</v>
      </c>
      <c r="R2" s="48">
        <f>(Q2/60)</f>
        <v>407.33333333333331</v>
      </c>
      <c r="S2" s="32">
        <v>11.3</v>
      </c>
      <c r="T2" s="49">
        <f>(100-S2)/87</f>
        <v>1.0195402298850575</v>
      </c>
      <c r="W2" s="32">
        <v>5.23</v>
      </c>
      <c r="Y2" s="50">
        <f t="shared" ref="Y2:Y10" si="0">(R2*T2)/W2</f>
        <v>79.405873863578094</v>
      </c>
    </row>
    <row r="3" spans="1:25" s="32" customFormat="1" ht="18.75">
      <c r="A3" s="32">
        <v>2</v>
      </c>
      <c r="B3" s="33" t="s">
        <v>809</v>
      </c>
      <c r="C3" s="32" t="s">
        <v>38</v>
      </c>
      <c r="D3" s="32" t="s">
        <v>817</v>
      </c>
      <c r="E3" s="32" t="s">
        <v>15</v>
      </c>
      <c r="F3" s="32" t="s">
        <v>691</v>
      </c>
      <c r="G3" s="35">
        <v>37027</v>
      </c>
      <c r="H3" s="32" t="s">
        <v>818</v>
      </c>
      <c r="K3" s="32" t="s">
        <v>360</v>
      </c>
      <c r="N3" s="32" t="s">
        <v>819</v>
      </c>
      <c r="O3" s="32" t="s">
        <v>779</v>
      </c>
      <c r="P3" s="35">
        <v>37193</v>
      </c>
      <c r="Q3" s="32">
        <v>22220</v>
      </c>
      <c r="R3" s="48">
        <f t="shared" ref="R3:R10" si="1">(Q3/60)</f>
        <v>370.33333333333331</v>
      </c>
      <c r="S3" s="32">
        <v>11.2</v>
      </c>
      <c r="T3" s="49">
        <f t="shared" ref="T3:T10" si="2">(100-S3)/87</f>
        <v>1.0206896551724138</v>
      </c>
      <c r="W3" s="32">
        <v>5.0999999999999996</v>
      </c>
      <c r="Y3" s="50">
        <f t="shared" si="0"/>
        <v>74.116745548794242</v>
      </c>
    </row>
    <row r="4" spans="1:25" s="32" customFormat="1" ht="18.75">
      <c r="A4" s="32">
        <v>3</v>
      </c>
      <c r="B4" s="33" t="s">
        <v>745</v>
      </c>
      <c r="C4" s="32" t="s">
        <v>1012</v>
      </c>
      <c r="D4" s="32" t="s">
        <v>820</v>
      </c>
      <c r="F4" s="32" t="s">
        <v>821</v>
      </c>
      <c r="G4" s="35">
        <v>36990</v>
      </c>
      <c r="H4" s="32" t="s">
        <v>756</v>
      </c>
      <c r="I4" s="32" t="s">
        <v>822</v>
      </c>
      <c r="K4" s="32" t="s">
        <v>758</v>
      </c>
      <c r="L4" s="32" t="s">
        <v>823</v>
      </c>
      <c r="N4" s="32" t="s">
        <v>671</v>
      </c>
      <c r="P4" s="35">
        <v>37138</v>
      </c>
      <c r="Q4" s="32">
        <v>52580</v>
      </c>
      <c r="R4" s="48">
        <f t="shared" si="1"/>
        <v>876.33333333333337</v>
      </c>
      <c r="S4" s="32">
        <v>14.2</v>
      </c>
      <c r="T4" s="49">
        <f t="shared" si="2"/>
        <v>0.98620689655172411</v>
      </c>
      <c r="W4" s="32">
        <v>12.4</v>
      </c>
      <c r="X4" s="32">
        <v>1</v>
      </c>
      <c r="Y4" s="50">
        <f t="shared" si="0"/>
        <v>69.697256210604365</v>
      </c>
    </row>
    <row r="5" spans="1:25" s="32" customFormat="1" ht="18.75">
      <c r="A5" s="32">
        <v>4</v>
      </c>
      <c r="B5" s="33" t="s">
        <v>78</v>
      </c>
      <c r="C5" s="32" t="s">
        <v>79</v>
      </c>
      <c r="D5" s="32" t="s">
        <v>661</v>
      </c>
      <c r="F5" s="32" t="s">
        <v>707</v>
      </c>
      <c r="G5" s="35">
        <v>37001</v>
      </c>
      <c r="N5" s="32" t="s">
        <v>558</v>
      </c>
      <c r="P5" s="35">
        <v>37168</v>
      </c>
      <c r="Q5" s="32">
        <v>22940</v>
      </c>
      <c r="R5" s="48">
        <f t="shared" si="1"/>
        <v>382.33333333333331</v>
      </c>
      <c r="S5" s="32">
        <v>9.3000000000000007</v>
      </c>
      <c r="T5" s="49">
        <f t="shared" si="2"/>
        <v>1.042528735632184</v>
      </c>
      <c r="W5" s="32">
        <v>6.1980000000000004</v>
      </c>
      <c r="X5" s="32">
        <v>2.4</v>
      </c>
      <c r="Y5" s="50">
        <f t="shared" si="0"/>
        <v>64.310017197489231</v>
      </c>
    </row>
    <row r="6" spans="1:25" s="32" customFormat="1" ht="18.75">
      <c r="A6" s="32">
        <v>5</v>
      </c>
      <c r="B6" s="33" t="s">
        <v>810</v>
      </c>
      <c r="C6" s="32" t="s">
        <v>38</v>
      </c>
      <c r="D6" s="32" t="s">
        <v>767</v>
      </c>
      <c r="F6" s="32" t="s">
        <v>824</v>
      </c>
      <c r="G6" s="35">
        <v>37037</v>
      </c>
      <c r="I6" s="32" t="s">
        <v>741</v>
      </c>
      <c r="J6" s="32" t="s">
        <v>753</v>
      </c>
      <c r="K6" s="32" t="s">
        <v>825</v>
      </c>
      <c r="M6" s="32" t="s">
        <v>826</v>
      </c>
      <c r="N6" s="32" t="s">
        <v>446</v>
      </c>
      <c r="O6" s="32" t="s">
        <v>32</v>
      </c>
      <c r="P6" s="35">
        <v>37188</v>
      </c>
      <c r="Q6" s="32">
        <v>19860</v>
      </c>
      <c r="R6" s="48">
        <f t="shared" si="1"/>
        <v>331</v>
      </c>
      <c r="S6" s="32">
        <v>13.9</v>
      </c>
      <c r="T6" s="49">
        <f t="shared" si="2"/>
        <v>0.98965517241379308</v>
      </c>
      <c r="W6" s="32">
        <v>5.0999999999999996</v>
      </c>
      <c r="X6" s="32">
        <v>0.9</v>
      </c>
      <c r="Y6" s="50">
        <f t="shared" si="0"/>
        <v>64.230561189993253</v>
      </c>
    </row>
    <row r="7" spans="1:25" s="32" customFormat="1" ht="18.75">
      <c r="A7" s="32">
        <v>6</v>
      </c>
      <c r="B7" s="33" t="s">
        <v>811</v>
      </c>
      <c r="C7" s="32" t="s">
        <v>226</v>
      </c>
      <c r="D7" s="32" t="s">
        <v>827</v>
      </c>
      <c r="E7" s="32" t="s">
        <v>15</v>
      </c>
      <c r="F7" s="32" t="s">
        <v>828</v>
      </c>
      <c r="G7" s="35">
        <v>37026</v>
      </c>
      <c r="H7" s="32" t="s">
        <v>107</v>
      </c>
      <c r="K7" s="32" t="s">
        <v>360</v>
      </c>
      <c r="N7" s="32" t="s">
        <v>829</v>
      </c>
      <c r="P7" s="35">
        <v>37173</v>
      </c>
      <c r="Q7" s="32">
        <v>33233</v>
      </c>
      <c r="R7" s="48">
        <f t="shared" si="1"/>
        <v>553.88333333333333</v>
      </c>
      <c r="S7" s="32">
        <v>10.4</v>
      </c>
      <c r="T7" s="49">
        <f t="shared" si="2"/>
        <v>1.0298850574712644</v>
      </c>
      <c r="W7" s="32">
        <v>9.11</v>
      </c>
      <c r="Y7" s="50">
        <f t="shared" si="0"/>
        <v>62.616483927812894</v>
      </c>
    </row>
    <row r="8" spans="1:25" s="32" customFormat="1" ht="18.75">
      <c r="A8" s="32">
        <v>7</v>
      </c>
      <c r="B8" s="33" t="s">
        <v>812</v>
      </c>
      <c r="C8" s="32" t="s">
        <v>226</v>
      </c>
      <c r="D8" s="32" t="s">
        <v>830</v>
      </c>
      <c r="E8" s="32" t="s">
        <v>15</v>
      </c>
      <c r="F8" s="32" t="s">
        <v>707</v>
      </c>
      <c r="G8" s="35">
        <v>37001</v>
      </c>
      <c r="H8" s="32" t="s">
        <v>831</v>
      </c>
      <c r="K8" s="32" t="s">
        <v>360</v>
      </c>
      <c r="N8" s="32" t="s">
        <v>558</v>
      </c>
      <c r="P8" s="35">
        <v>37146</v>
      </c>
      <c r="Q8" s="32">
        <v>18020</v>
      </c>
      <c r="R8" s="48">
        <f t="shared" si="1"/>
        <v>300.33333333333331</v>
      </c>
      <c r="S8" s="32">
        <v>10.9</v>
      </c>
      <c r="T8" s="49">
        <f t="shared" si="2"/>
        <v>1.0241379310344827</v>
      </c>
      <c r="U8" s="32">
        <v>99</v>
      </c>
      <c r="V8" s="32">
        <v>2200</v>
      </c>
      <c r="W8" s="32">
        <v>5</v>
      </c>
      <c r="Y8" s="50">
        <f t="shared" si="0"/>
        <v>61.516551724137926</v>
      </c>
    </row>
    <row r="9" spans="1:25" s="32" customFormat="1" ht="18.75">
      <c r="A9" s="32">
        <v>8</v>
      </c>
      <c r="B9" s="33" t="s">
        <v>813</v>
      </c>
      <c r="C9" s="32" t="s">
        <v>226</v>
      </c>
      <c r="D9" s="32" t="s">
        <v>729</v>
      </c>
      <c r="F9" s="32" t="s">
        <v>707</v>
      </c>
      <c r="G9" s="35">
        <v>37021</v>
      </c>
      <c r="I9" s="32" t="s">
        <v>1007</v>
      </c>
      <c r="N9" s="32" t="s">
        <v>1008</v>
      </c>
      <c r="O9" s="32" t="s">
        <v>32</v>
      </c>
      <c r="P9" s="35">
        <v>37183</v>
      </c>
      <c r="Q9" s="32">
        <v>19360</v>
      </c>
      <c r="R9" s="48">
        <f t="shared" si="1"/>
        <v>322.66666666666669</v>
      </c>
      <c r="S9" s="32">
        <v>12.2</v>
      </c>
      <c r="T9" s="49">
        <f t="shared" si="2"/>
        <v>1.0091954022988505</v>
      </c>
      <c r="W9" s="32">
        <v>5.5</v>
      </c>
      <c r="Y9" s="50">
        <f t="shared" si="0"/>
        <v>59.206130268199239</v>
      </c>
    </row>
    <row r="10" spans="1:25" s="32" customFormat="1" ht="18.75">
      <c r="A10" s="32">
        <v>9</v>
      </c>
      <c r="B10" s="33" t="s">
        <v>814</v>
      </c>
      <c r="C10" s="32" t="s">
        <v>226</v>
      </c>
      <c r="D10" s="32" t="s">
        <v>827</v>
      </c>
      <c r="E10" s="32" t="s">
        <v>15</v>
      </c>
      <c r="F10" s="32" t="s">
        <v>699</v>
      </c>
      <c r="G10" s="35">
        <v>37012</v>
      </c>
      <c r="H10" s="32" t="s">
        <v>1009</v>
      </c>
      <c r="I10" s="32" t="s">
        <v>1010</v>
      </c>
      <c r="N10" s="32" t="s">
        <v>1011</v>
      </c>
      <c r="P10" s="35">
        <v>37168</v>
      </c>
      <c r="Q10" s="32">
        <v>22680</v>
      </c>
      <c r="R10" s="48">
        <f t="shared" si="1"/>
        <v>378</v>
      </c>
      <c r="S10" s="32">
        <v>11</v>
      </c>
      <c r="T10" s="49">
        <f t="shared" si="2"/>
        <v>1.0229885057471264</v>
      </c>
      <c r="U10" s="32">
        <v>548</v>
      </c>
      <c r="V10" s="32">
        <v>548</v>
      </c>
      <c r="W10" s="32">
        <v>6.89</v>
      </c>
      <c r="Y10" s="50">
        <f t="shared" si="0"/>
        <v>56.123317151293726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A22"/>
  <sheetViews>
    <sheetView workbookViewId="0">
      <selection activeCell="X23" sqref="X23"/>
    </sheetView>
  </sheetViews>
  <sheetFormatPr defaultRowHeight="15.75"/>
  <cols>
    <col min="1" max="1" width="5.875" customWidth="1"/>
    <col min="2" max="2" width="15.625" bestFit="1" customWidth="1"/>
    <col min="3" max="3" width="13.625" customWidth="1"/>
    <col min="4" max="4" width="13.875" customWidth="1"/>
    <col min="5" max="5" width="10.625" customWidth="1"/>
    <col min="6" max="6" width="19" bestFit="1" customWidth="1"/>
    <col min="7" max="7" width="14" bestFit="1" customWidth="1"/>
    <col min="8" max="8" width="16.75" bestFit="1" customWidth="1"/>
    <col min="9" max="9" width="23" customWidth="1"/>
    <col min="10" max="10" width="22" customWidth="1"/>
    <col min="11" max="11" width="24.75" bestFit="1" customWidth="1"/>
    <col min="12" max="12" width="25.375" bestFit="1" customWidth="1"/>
    <col min="13" max="13" width="11.375" bestFit="1" customWidth="1"/>
    <col min="14" max="14" width="28.5" bestFit="1" customWidth="1"/>
    <col min="15" max="15" width="14.5" bestFit="1" customWidth="1"/>
    <col min="16" max="16" width="13.5" bestFit="1" customWidth="1"/>
    <col min="17" max="17" width="11.5" bestFit="1" customWidth="1"/>
    <col min="18" max="18" width="9.5" style="22" bestFit="1" customWidth="1"/>
    <col min="19" max="19" width="9.875" bestFit="1" customWidth="1"/>
    <col min="20" max="20" width="12.75" style="22" bestFit="1" customWidth="1"/>
    <col min="24" max="24" width="13" customWidth="1"/>
    <col min="25" max="25" width="15" bestFit="1" customWidth="1"/>
    <col min="26" max="26" width="9.5" customWidth="1"/>
    <col min="27" max="27" width="16.875" bestFit="1" customWidth="1"/>
  </cols>
  <sheetData>
    <row r="1" spans="1:27" s="17" customFormat="1">
      <c r="A1" s="44" t="s">
        <v>253</v>
      </c>
      <c r="B1" s="44" t="s">
        <v>254</v>
      </c>
      <c r="C1" s="44" t="s">
        <v>255</v>
      </c>
      <c r="D1" s="44" t="s">
        <v>6</v>
      </c>
      <c r="E1" s="44" t="s">
        <v>256</v>
      </c>
      <c r="F1" s="44" t="s">
        <v>8</v>
      </c>
      <c r="G1" s="44" t="s">
        <v>9</v>
      </c>
      <c r="H1" s="44" t="s">
        <v>258</v>
      </c>
      <c r="I1" s="44" t="s">
        <v>259</v>
      </c>
      <c r="J1" s="44" t="s">
        <v>261</v>
      </c>
      <c r="K1" s="44" t="s">
        <v>262</v>
      </c>
      <c r="L1" s="44" t="s">
        <v>263</v>
      </c>
      <c r="M1" s="44" t="s">
        <v>52</v>
      </c>
      <c r="N1" s="44" t="s">
        <v>58</v>
      </c>
      <c r="O1" s="44" t="s">
        <v>264</v>
      </c>
      <c r="P1" s="44" t="s">
        <v>265</v>
      </c>
      <c r="Q1" s="44" t="s">
        <v>19</v>
      </c>
      <c r="R1" s="45" t="s">
        <v>266</v>
      </c>
      <c r="S1" s="44" t="s">
        <v>267</v>
      </c>
      <c r="T1" s="45" t="s">
        <v>268</v>
      </c>
      <c r="U1" s="44" t="s">
        <v>119</v>
      </c>
      <c r="V1" s="44" t="s">
        <v>269</v>
      </c>
      <c r="W1" s="44" t="s">
        <v>21</v>
      </c>
      <c r="X1" s="44" t="s">
        <v>270</v>
      </c>
      <c r="Y1" s="44" t="s">
        <v>17</v>
      </c>
      <c r="Z1" s="44" t="s">
        <v>22</v>
      </c>
      <c r="AA1" s="44" t="s">
        <v>271</v>
      </c>
    </row>
    <row r="2" spans="1:27" s="18" customFormat="1">
      <c r="A2" s="18">
        <v>1</v>
      </c>
      <c r="B2" s="17" t="s">
        <v>744</v>
      </c>
      <c r="C2" s="18" t="s">
        <v>38</v>
      </c>
      <c r="D2" s="18" t="s">
        <v>720</v>
      </c>
      <c r="E2" s="18" t="s">
        <v>15</v>
      </c>
      <c r="F2" s="40" t="s">
        <v>721</v>
      </c>
      <c r="G2" s="21">
        <v>36661</v>
      </c>
      <c r="I2" s="18" t="s">
        <v>752</v>
      </c>
      <c r="K2" s="18" t="s">
        <v>741</v>
      </c>
      <c r="L2" s="18" t="s">
        <v>753</v>
      </c>
      <c r="N2" s="18" t="s">
        <v>329</v>
      </c>
      <c r="O2" s="18" t="s">
        <v>32</v>
      </c>
      <c r="P2" s="21">
        <v>36813</v>
      </c>
      <c r="Q2" s="20">
        <v>21120</v>
      </c>
      <c r="R2" s="46">
        <f t="shared" ref="R2:R11" si="0">(Q2/60)</f>
        <v>352</v>
      </c>
      <c r="S2" s="18">
        <v>9.3000000000000007</v>
      </c>
      <c r="T2" s="46">
        <f t="shared" ref="T2:T11" si="1">(100-S2)/87</f>
        <v>1.042528735632184</v>
      </c>
      <c r="U2" s="18">
        <v>400</v>
      </c>
      <c r="V2" s="18">
        <v>550</v>
      </c>
      <c r="W2" s="18">
        <v>5.05</v>
      </c>
      <c r="X2" s="41">
        <f>(R2*T2)/W2</f>
        <v>72.667349493570057</v>
      </c>
      <c r="Z2" s="42"/>
      <c r="AA2" s="43">
        <v>72.3</v>
      </c>
    </row>
    <row r="3" spans="1:27" s="18" customFormat="1">
      <c r="A3" s="18">
        <v>2</v>
      </c>
      <c r="B3" s="17" t="s">
        <v>745</v>
      </c>
      <c r="C3" s="19" t="s">
        <v>133</v>
      </c>
      <c r="D3" s="18" t="s">
        <v>754</v>
      </c>
      <c r="F3" s="40" t="s">
        <v>755</v>
      </c>
      <c r="G3" s="21">
        <v>36624</v>
      </c>
      <c r="I3" s="18" t="s">
        <v>756</v>
      </c>
      <c r="J3" s="18" t="s">
        <v>757</v>
      </c>
      <c r="L3" s="18" t="s">
        <v>758</v>
      </c>
      <c r="N3" s="18" t="s">
        <v>759</v>
      </c>
      <c r="P3" s="21">
        <v>36787</v>
      </c>
      <c r="Q3" s="20">
        <v>57960</v>
      </c>
      <c r="R3" s="46">
        <f t="shared" si="0"/>
        <v>966</v>
      </c>
      <c r="S3" s="18">
        <v>10</v>
      </c>
      <c r="T3" s="46">
        <f t="shared" si="1"/>
        <v>1.0344827586206897</v>
      </c>
      <c r="U3" s="18">
        <v>500</v>
      </c>
      <c r="V3" s="18">
        <v>1204</v>
      </c>
      <c r="W3" s="18">
        <v>13.96</v>
      </c>
      <c r="X3" s="41">
        <f>(R3*T3)/W3</f>
        <v>71.583835589368647</v>
      </c>
      <c r="Y3" s="18">
        <v>1.8</v>
      </c>
      <c r="Z3" s="42">
        <f>X3*(Y3-1)/100</f>
        <v>0.5726706847149492</v>
      </c>
      <c r="AA3" s="43">
        <v>71.58</v>
      </c>
    </row>
    <row r="4" spans="1:27" s="18" customFormat="1">
      <c r="A4" s="18">
        <v>3</v>
      </c>
      <c r="B4" s="17" t="s">
        <v>662</v>
      </c>
      <c r="C4" s="18" t="s">
        <v>79</v>
      </c>
      <c r="D4" s="18" t="s">
        <v>720</v>
      </c>
      <c r="E4" s="18" t="s">
        <v>15</v>
      </c>
      <c r="F4" s="40" t="s">
        <v>760</v>
      </c>
      <c r="G4" s="21">
        <v>36658</v>
      </c>
      <c r="K4" s="18" t="s">
        <v>761</v>
      </c>
      <c r="L4" s="18" t="s">
        <v>762</v>
      </c>
      <c r="M4" s="18" t="s">
        <v>763</v>
      </c>
      <c r="N4" s="18" t="s">
        <v>764</v>
      </c>
      <c r="O4" s="18" t="s">
        <v>32</v>
      </c>
      <c r="P4" s="21">
        <v>36817</v>
      </c>
      <c r="Q4" s="20">
        <v>22600</v>
      </c>
      <c r="R4" s="46">
        <f t="shared" si="0"/>
        <v>376.66666666666669</v>
      </c>
      <c r="S4" s="18">
        <v>12.9</v>
      </c>
      <c r="T4" s="46">
        <f t="shared" si="1"/>
        <v>1.0011494252873563</v>
      </c>
      <c r="W4" s="18">
        <v>5.31</v>
      </c>
      <c r="X4" s="41">
        <f t="shared" ref="X4:X11" si="2">(R4*T4)/W4</f>
        <v>71.016876997784848</v>
      </c>
      <c r="Y4" s="18">
        <v>1.3</v>
      </c>
      <c r="Z4" s="42">
        <f>X4*(Y4-1)/100</f>
        <v>0.21305063099335456</v>
      </c>
      <c r="AA4" s="43">
        <v>71.016000000000005</v>
      </c>
    </row>
    <row r="5" spans="1:27" s="18" customFormat="1">
      <c r="A5" s="18">
        <v>4</v>
      </c>
      <c r="B5" s="17" t="s">
        <v>746</v>
      </c>
      <c r="C5" s="18" t="s">
        <v>133</v>
      </c>
      <c r="D5" s="18" t="s">
        <v>720</v>
      </c>
      <c r="E5" s="18" t="s">
        <v>15</v>
      </c>
      <c r="F5" s="40" t="s">
        <v>721</v>
      </c>
      <c r="G5" s="21">
        <v>36685</v>
      </c>
      <c r="I5" s="18" t="s">
        <v>731</v>
      </c>
      <c r="K5" s="18" t="s">
        <v>766</v>
      </c>
      <c r="L5" s="18" t="s">
        <v>758</v>
      </c>
      <c r="M5" s="18" t="s">
        <v>765</v>
      </c>
      <c r="N5" s="18" t="s">
        <v>671</v>
      </c>
      <c r="P5" s="21">
        <v>36823</v>
      </c>
      <c r="Q5" s="20">
        <v>21780</v>
      </c>
      <c r="R5" s="46">
        <f t="shared" si="0"/>
        <v>363</v>
      </c>
      <c r="S5" s="18">
        <v>12.6</v>
      </c>
      <c r="T5" s="46">
        <f t="shared" si="1"/>
        <v>1.0045977011494254</v>
      </c>
      <c r="W5" s="18">
        <v>5.38</v>
      </c>
      <c r="X5" s="41">
        <f t="shared" si="2"/>
        <v>67.782335598000259</v>
      </c>
      <c r="Z5" s="42"/>
      <c r="AA5" s="43">
        <v>67.78</v>
      </c>
    </row>
    <row r="6" spans="1:27" s="18" customFormat="1">
      <c r="A6" s="18">
        <v>5</v>
      </c>
      <c r="B6" s="17" t="s">
        <v>747</v>
      </c>
      <c r="C6" s="18" t="s">
        <v>784</v>
      </c>
      <c r="D6" s="18" t="s">
        <v>767</v>
      </c>
      <c r="F6" s="40" t="s">
        <v>770</v>
      </c>
      <c r="G6" s="21">
        <v>36651</v>
      </c>
      <c r="I6" s="18" t="s">
        <v>768</v>
      </c>
      <c r="J6" s="18" t="s">
        <v>769</v>
      </c>
      <c r="K6" s="18" t="s">
        <v>771</v>
      </c>
      <c r="N6" s="18" t="s">
        <v>329</v>
      </c>
      <c r="O6" s="18" t="s">
        <v>772</v>
      </c>
      <c r="P6" s="21">
        <v>36809</v>
      </c>
      <c r="Q6" s="20">
        <v>24760</v>
      </c>
      <c r="R6" s="46">
        <f t="shared" si="0"/>
        <v>412.66666666666669</v>
      </c>
      <c r="S6" s="18">
        <v>10.5</v>
      </c>
      <c r="T6" s="46">
        <f t="shared" si="1"/>
        <v>1.0287356321839081</v>
      </c>
      <c r="W6" s="18">
        <v>6.29</v>
      </c>
      <c r="X6" s="41">
        <f t="shared" si="2"/>
        <v>67.49203564619387</v>
      </c>
      <c r="Y6" s="18">
        <v>1</v>
      </c>
      <c r="Z6" s="42"/>
      <c r="AA6" s="43">
        <v>67.489999999999995</v>
      </c>
    </row>
    <row r="7" spans="1:27" s="18" customFormat="1">
      <c r="A7" s="18">
        <v>6</v>
      </c>
      <c r="B7" s="17" t="s">
        <v>175</v>
      </c>
      <c r="C7" s="18" t="s">
        <v>38</v>
      </c>
      <c r="D7" s="18" t="s">
        <v>661</v>
      </c>
      <c r="F7" s="40" t="s">
        <v>739</v>
      </c>
      <c r="G7" s="21">
        <v>36661</v>
      </c>
      <c r="I7" s="18" t="s">
        <v>162</v>
      </c>
      <c r="J7" s="18" t="s">
        <v>741</v>
      </c>
      <c r="N7" s="18" t="s">
        <v>460</v>
      </c>
      <c r="O7" s="18" t="s">
        <v>32</v>
      </c>
      <c r="P7" s="21">
        <v>36816</v>
      </c>
      <c r="Q7" s="20">
        <v>22580</v>
      </c>
      <c r="R7" s="46">
        <f t="shared" si="0"/>
        <v>376.33333333333331</v>
      </c>
      <c r="S7" s="18">
        <v>13.5</v>
      </c>
      <c r="T7" s="46">
        <f t="shared" si="1"/>
        <v>0.99425287356321834</v>
      </c>
      <c r="U7" s="18">
        <v>750</v>
      </c>
      <c r="V7" s="18">
        <v>335</v>
      </c>
      <c r="W7" s="18">
        <v>5.77</v>
      </c>
      <c r="X7" s="41">
        <f t="shared" si="2"/>
        <v>64.847573324833817</v>
      </c>
      <c r="Y7" s="18">
        <v>1.2</v>
      </c>
      <c r="Z7" s="42">
        <f t="shared" ref="Z7:Z11" si="3">X7*(Y7-1)/100</f>
        <v>0.12969514664966761</v>
      </c>
      <c r="AA7" s="43">
        <v>64.900000000000006</v>
      </c>
    </row>
    <row r="8" spans="1:27" s="18" customFormat="1">
      <c r="A8" s="18">
        <v>7</v>
      </c>
      <c r="B8" s="17" t="s">
        <v>748</v>
      </c>
      <c r="C8" s="18" t="s">
        <v>226</v>
      </c>
      <c r="D8" s="18" t="s">
        <v>773</v>
      </c>
      <c r="E8" s="18" t="s">
        <v>15</v>
      </c>
      <c r="F8" s="26">
        <v>130000</v>
      </c>
      <c r="G8" s="21">
        <v>36661</v>
      </c>
      <c r="I8" s="18" t="s">
        <v>774</v>
      </c>
      <c r="K8" s="18" t="s">
        <v>451</v>
      </c>
      <c r="L8" s="18" t="s">
        <v>451</v>
      </c>
      <c r="N8" s="18" t="s">
        <v>329</v>
      </c>
      <c r="O8" s="18" t="s">
        <v>32</v>
      </c>
      <c r="P8" s="21">
        <v>36809</v>
      </c>
      <c r="Q8" s="20">
        <v>21440</v>
      </c>
      <c r="R8" s="46">
        <f t="shared" si="0"/>
        <v>357.33333333333331</v>
      </c>
      <c r="S8" s="18">
        <v>11.7</v>
      </c>
      <c r="T8" s="46">
        <f t="shared" si="1"/>
        <v>1.0149425287356322</v>
      </c>
      <c r="U8" s="18">
        <v>1212</v>
      </c>
      <c r="V8" s="18">
        <v>206</v>
      </c>
      <c r="W8" s="18">
        <v>5.75</v>
      </c>
      <c r="X8" s="41">
        <f t="shared" si="2"/>
        <v>63.073529901715801</v>
      </c>
      <c r="Y8" s="18">
        <v>1.7</v>
      </c>
      <c r="Z8" s="42">
        <f t="shared" si="3"/>
        <v>0.44151470931201059</v>
      </c>
      <c r="AA8" s="43">
        <v>63.1</v>
      </c>
    </row>
    <row r="9" spans="1:27" s="18" customFormat="1">
      <c r="A9" s="18">
        <v>8</v>
      </c>
      <c r="B9" s="17" t="s">
        <v>749</v>
      </c>
      <c r="C9" s="19" t="s">
        <v>226</v>
      </c>
      <c r="D9" s="18" t="s">
        <v>775</v>
      </c>
      <c r="F9" s="40" t="s">
        <v>699</v>
      </c>
      <c r="G9" s="21">
        <v>36646</v>
      </c>
      <c r="K9" s="18" t="s">
        <v>451</v>
      </c>
      <c r="L9" s="18" t="s">
        <v>783</v>
      </c>
      <c r="N9" s="18" t="s">
        <v>671</v>
      </c>
      <c r="O9" s="18" t="s">
        <v>776</v>
      </c>
      <c r="P9" s="21">
        <v>36789</v>
      </c>
      <c r="Q9" s="20">
        <v>20070</v>
      </c>
      <c r="R9" s="46">
        <f t="shared" si="0"/>
        <v>334.5</v>
      </c>
      <c r="S9" s="18">
        <v>12.8</v>
      </c>
      <c r="T9" s="46">
        <f t="shared" si="1"/>
        <v>1.0022988505747126</v>
      </c>
      <c r="U9" s="18">
        <v>975</v>
      </c>
      <c r="V9" s="18">
        <v>240</v>
      </c>
      <c r="W9" s="18">
        <v>5.37</v>
      </c>
      <c r="X9" s="41">
        <f t="shared" si="2"/>
        <v>62.433699351441597</v>
      </c>
      <c r="Y9" s="18">
        <v>6.6</v>
      </c>
      <c r="Z9" s="42">
        <f t="shared" si="3"/>
        <v>3.4962871636807291</v>
      </c>
      <c r="AA9" s="43">
        <v>62.43</v>
      </c>
    </row>
    <row r="10" spans="1:27" s="18" customFormat="1">
      <c r="A10" s="18">
        <v>9</v>
      </c>
      <c r="B10" s="17" t="s">
        <v>750</v>
      </c>
      <c r="C10" s="18" t="s">
        <v>43</v>
      </c>
      <c r="D10" s="18" t="s">
        <v>777</v>
      </c>
      <c r="F10" s="40"/>
      <c r="G10" s="21">
        <v>36655</v>
      </c>
      <c r="I10" s="18" t="s">
        <v>346</v>
      </c>
      <c r="L10" s="18" t="s">
        <v>778</v>
      </c>
      <c r="N10" s="18" t="s">
        <v>671</v>
      </c>
      <c r="O10" s="18" t="s">
        <v>779</v>
      </c>
      <c r="P10" s="21">
        <v>36798</v>
      </c>
      <c r="Q10" s="20">
        <v>17440</v>
      </c>
      <c r="R10" s="46">
        <f t="shared" si="0"/>
        <v>290.66666666666669</v>
      </c>
      <c r="S10" s="18">
        <v>11.6</v>
      </c>
      <c r="T10" s="46">
        <f t="shared" si="1"/>
        <v>1.0160919540229885</v>
      </c>
      <c r="W10" s="18">
        <v>5.5628000000000002</v>
      </c>
      <c r="X10" s="41">
        <f t="shared" si="2"/>
        <v>53.092698156087224</v>
      </c>
      <c r="Y10" s="18">
        <v>3.5</v>
      </c>
      <c r="Z10" s="42">
        <f t="shared" si="3"/>
        <v>1.3273174539021806</v>
      </c>
      <c r="AA10" s="43">
        <v>53.29</v>
      </c>
    </row>
    <row r="11" spans="1:27" s="18" customFormat="1">
      <c r="A11" s="18">
        <v>10</v>
      </c>
      <c r="B11" s="17" t="s">
        <v>751</v>
      </c>
      <c r="C11" s="18" t="s">
        <v>226</v>
      </c>
      <c r="D11" s="18" t="s">
        <v>720</v>
      </c>
      <c r="E11" s="18" t="s">
        <v>15</v>
      </c>
      <c r="F11" s="40" t="s">
        <v>780</v>
      </c>
      <c r="G11" s="21">
        <v>36706</v>
      </c>
      <c r="H11" s="18" t="s">
        <v>781</v>
      </c>
      <c r="J11" s="18" t="s">
        <v>64</v>
      </c>
      <c r="L11" s="18" t="s">
        <v>782</v>
      </c>
      <c r="N11" s="18" t="s">
        <v>382</v>
      </c>
      <c r="O11" s="18" t="s">
        <v>743</v>
      </c>
      <c r="P11" s="21">
        <v>36831</v>
      </c>
      <c r="Q11" s="20">
        <v>14980</v>
      </c>
      <c r="R11" s="46">
        <f t="shared" si="0"/>
        <v>249.66666666666666</v>
      </c>
      <c r="S11" s="18">
        <v>10.4</v>
      </c>
      <c r="T11" s="46">
        <f t="shared" si="1"/>
        <v>1.0298850574712644</v>
      </c>
      <c r="U11" s="18">
        <v>285</v>
      </c>
      <c r="V11" s="18">
        <v>1165</v>
      </c>
      <c r="W11" s="18">
        <v>7.62</v>
      </c>
      <c r="X11" s="41">
        <f t="shared" si="2"/>
        <v>33.743827998511684</v>
      </c>
      <c r="Y11" s="18">
        <v>3.6</v>
      </c>
      <c r="Z11" s="42">
        <f t="shared" si="3"/>
        <v>0.87733952796130377</v>
      </c>
      <c r="AA11" s="43">
        <v>33.744</v>
      </c>
    </row>
    <row r="12" spans="1:27">
      <c r="W12">
        <f t="shared" ref="W12" si="4">(U12*V12)/43560</f>
        <v>0</v>
      </c>
    </row>
    <row r="22" spans="21:21">
      <c r="U22" s="2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O29" sqref="O29"/>
    </sheetView>
  </sheetViews>
  <sheetFormatPr defaultRowHeight="15.75"/>
  <cols>
    <col min="1" max="1" width="6.125" customWidth="1"/>
    <col min="2" max="2" width="24.5" bestFit="1" customWidth="1"/>
    <col min="3" max="3" width="12.875" customWidth="1"/>
    <col min="4" max="4" width="16.375" bestFit="1" customWidth="1"/>
    <col min="5" max="5" width="9.875" customWidth="1"/>
    <col min="6" max="6" width="20" bestFit="1" customWidth="1"/>
    <col min="7" max="7" width="12.75" customWidth="1"/>
    <col min="8" max="8" width="14.375" bestFit="1" customWidth="1"/>
    <col min="9" max="9" width="20.75" bestFit="1" customWidth="1"/>
    <col min="10" max="10" width="26" bestFit="1" customWidth="1"/>
    <col min="11" max="11" width="26.5" bestFit="1" customWidth="1"/>
    <col min="12" max="12" width="30.875" bestFit="1" customWidth="1"/>
    <col min="13" max="13" width="14.125" bestFit="1" customWidth="1"/>
    <col min="14" max="14" width="14.25" bestFit="1" customWidth="1"/>
    <col min="15" max="15" width="12.625" bestFit="1" customWidth="1"/>
    <col min="16" max="16" width="9.375" bestFit="1" customWidth="1"/>
    <col min="17" max="17" width="10.875" bestFit="1" customWidth="1"/>
    <col min="18" max="18" width="13" customWidth="1"/>
    <col min="20" max="20" width="13.25" customWidth="1"/>
  </cols>
  <sheetData>
    <row r="1" spans="1:20" s="32" customFormat="1" ht="18.75">
      <c r="A1" s="31" t="s">
        <v>253</v>
      </c>
      <c r="B1" s="31" t="s">
        <v>254</v>
      </c>
      <c r="C1" s="31" t="s">
        <v>255</v>
      </c>
      <c r="D1" s="31" t="s">
        <v>6</v>
      </c>
      <c r="E1" s="31" t="s">
        <v>256</v>
      </c>
      <c r="F1" s="31" t="s">
        <v>8</v>
      </c>
      <c r="G1" s="31" t="s">
        <v>9</v>
      </c>
      <c r="H1" s="31" t="s">
        <v>259</v>
      </c>
      <c r="I1" s="31" t="s">
        <v>261</v>
      </c>
      <c r="J1" s="31" t="s">
        <v>262</v>
      </c>
      <c r="K1" s="31" t="s">
        <v>263</v>
      </c>
      <c r="L1" s="31" t="s">
        <v>58</v>
      </c>
      <c r="M1" s="31" t="s">
        <v>264</v>
      </c>
      <c r="N1" s="31" t="s">
        <v>265</v>
      </c>
      <c r="O1" s="31" t="s">
        <v>19</v>
      </c>
      <c r="P1" s="31" t="s">
        <v>266</v>
      </c>
      <c r="Q1" s="31" t="s">
        <v>267</v>
      </c>
      <c r="R1" s="31" t="s">
        <v>268</v>
      </c>
      <c r="S1" s="31" t="s">
        <v>21</v>
      </c>
      <c r="T1" s="31" t="s">
        <v>270</v>
      </c>
    </row>
    <row r="2" spans="1:20" s="32" customFormat="1" ht="18.75">
      <c r="A2" s="32">
        <v>1</v>
      </c>
      <c r="B2" s="33" t="s">
        <v>714</v>
      </c>
      <c r="C2" s="32" t="s">
        <v>719</v>
      </c>
      <c r="D2" s="32" t="s">
        <v>720</v>
      </c>
      <c r="F2" s="34" t="s">
        <v>721</v>
      </c>
      <c r="G2" s="35">
        <v>36299</v>
      </c>
      <c r="H2" s="32" t="s">
        <v>441</v>
      </c>
      <c r="J2" s="32" t="s">
        <v>722</v>
      </c>
      <c r="K2" s="32" t="s">
        <v>723</v>
      </c>
      <c r="L2" s="32" t="s">
        <v>446</v>
      </c>
      <c r="N2" s="35">
        <v>36448</v>
      </c>
      <c r="O2" s="32">
        <v>22720</v>
      </c>
      <c r="P2" s="36">
        <f t="shared" ref="P2:P8" si="0">(O2/60)</f>
        <v>378.66666666666669</v>
      </c>
      <c r="Q2" s="32">
        <v>11.5</v>
      </c>
      <c r="R2" s="36">
        <f t="shared" ref="R2:R8" si="1">(100-Q2)/87</f>
        <v>1.0172413793103448</v>
      </c>
      <c r="S2" s="32">
        <v>5.0199999999999996</v>
      </c>
      <c r="T2" s="37">
        <f t="shared" ref="T2:T8" si="2">(P2*R2)/S2</f>
        <v>76.732151852360687</v>
      </c>
    </row>
    <row r="3" spans="1:20" s="32" customFormat="1" ht="18.75">
      <c r="A3" s="32">
        <v>2</v>
      </c>
      <c r="B3" s="33" t="s">
        <v>715</v>
      </c>
      <c r="C3" s="38" t="s">
        <v>27</v>
      </c>
      <c r="D3" s="32" t="s">
        <v>724</v>
      </c>
      <c r="F3" s="34"/>
      <c r="G3" s="35">
        <v>36294</v>
      </c>
      <c r="K3" s="32" t="s">
        <v>725</v>
      </c>
      <c r="N3" s="35">
        <v>36438</v>
      </c>
      <c r="O3" s="32">
        <v>25820</v>
      </c>
      <c r="P3" s="36">
        <f t="shared" si="0"/>
        <v>430.33333333333331</v>
      </c>
      <c r="Q3" s="32">
        <v>12</v>
      </c>
      <c r="R3" s="36">
        <f t="shared" si="1"/>
        <v>1.0114942528735633</v>
      </c>
      <c r="S3" s="32">
        <v>5.76</v>
      </c>
      <c r="T3" s="37">
        <f t="shared" si="2"/>
        <v>75.569391230310785</v>
      </c>
    </row>
    <row r="4" spans="1:20" s="32" customFormat="1" ht="18.75">
      <c r="A4" s="32">
        <v>3</v>
      </c>
      <c r="B4" s="33" t="s">
        <v>726</v>
      </c>
      <c r="C4" s="38" t="s">
        <v>79</v>
      </c>
      <c r="D4" s="32" t="s">
        <v>661</v>
      </c>
      <c r="F4" s="39">
        <v>108900</v>
      </c>
      <c r="G4" s="35">
        <v>36289</v>
      </c>
      <c r="H4" s="32" t="s">
        <v>727</v>
      </c>
      <c r="I4" s="32" t="s">
        <v>728</v>
      </c>
      <c r="K4" s="32" t="s">
        <v>725</v>
      </c>
      <c r="L4" s="32" t="s">
        <v>460</v>
      </c>
      <c r="M4" s="32" t="s">
        <v>32</v>
      </c>
      <c r="N4" s="35">
        <v>36437</v>
      </c>
      <c r="O4" s="32">
        <v>25160</v>
      </c>
      <c r="P4" s="36">
        <f t="shared" si="0"/>
        <v>419.33333333333331</v>
      </c>
      <c r="Q4" s="32">
        <v>10.4</v>
      </c>
      <c r="R4" s="36">
        <f t="shared" si="1"/>
        <v>1.0298850574712644</v>
      </c>
      <c r="S4" s="32">
        <v>5.7389999999999999</v>
      </c>
      <c r="T4" s="37">
        <f t="shared" si="2"/>
        <v>75.250938159891419</v>
      </c>
    </row>
    <row r="5" spans="1:20" s="32" customFormat="1" ht="18.75">
      <c r="A5" s="32">
        <v>4</v>
      </c>
      <c r="B5" s="33" t="s">
        <v>716</v>
      </c>
      <c r="C5" s="32" t="s">
        <v>785</v>
      </c>
      <c r="D5" s="32" t="s">
        <v>729</v>
      </c>
      <c r="F5" s="34" t="s">
        <v>730</v>
      </c>
      <c r="G5" s="35">
        <v>36287</v>
      </c>
      <c r="H5" s="32" t="s">
        <v>731</v>
      </c>
      <c r="K5" s="32" t="s">
        <v>732</v>
      </c>
      <c r="L5" s="32" t="s">
        <v>339</v>
      </c>
      <c r="N5" s="35">
        <v>36448</v>
      </c>
      <c r="O5" s="32">
        <v>28540.799999999999</v>
      </c>
      <c r="P5" s="36">
        <f t="shared" si="0"/>
        <v>475.68</v>
      </c>
      <c r="Q5" s="32">
        <v>12.5</v>
      </c>
      <c r="R5" s="36">
        <f t="shared" si="1"/>
        <v>1.0057471264367817</v>
      </c>
      <c r="S5" s="32">
        <v>6.5</v>
      </c>
      <c r="T5" s="37">
        <f t="shared" si="2"/>
        <v>73.602122015915128</v>
      </c>
    </row>
    <row r="6" spans="1:20" s="32" customFormat="1" ht="18.75">
      <c r="A6" s="32">
        <v>5</v>
      </c>
      <c r="B6" s="33" t="s">
        <v>717</v>
      </c>
      <c r="C6" s="32" t="s">
        <v>27</v>
      </c>
      <c r="D6" s="32" t="s">
        <v>733</v>
      </c>
      <c r="E6" s="32" t="s">
        <v>15</v>
      </c>
      <c r="F6" s="34" t="s">
        <v>734</v>
      </c>
      <c r="G6" s="35">
        <v>36281</v>
      </c>
      <c r="J6" s="32" t="s">
        <v>360</v>
      </c>
      <c r="K6" s="32" t="s">
        <v>360</v>
      </c>
      <c r="L6" s="32" t="s">
        <v>545</v>
      </c>
      <c r="M6" s="32" t="s">
        <v>743</v>
      </c>
      <c r="N6" s="35">
        <v>36405</v>
      </c>
      <c r="O6" s="32">
        <v>23279.4</v>
      </c>
      <c r="P6" s="36">
        <f t="shared" si="0"/>
        <v>387.99</v>
      </c>
      <c r="Q6" s="32">
        <v>11.2</v>
      </c>
      <c r="R6" s="36">
        <f t="shared" si="1"/>
        <v>1.0206896551724138</v>
      </c>
      <c r="S6" s="32">
        <v>5.54</v>
      </c>
      <c r="T6" s="37">
        <f t="shared" si="2"/>
        <v>71.483281463961163</v>
      </c>
    </row>
    <row r="7" spans="1:20" s="32" customFormat="1" ht="18.75">
      <c r="A7" s="32">
        <v>6</v>
      </c>
      <c r="B7" s="33" t="s">
        <v>718</v>
      </c>
      <c r="C7" s="32" t="s">
        <v>152</v>
      </c>
      <c r="D7" s="32" t="s">
        <v>729</v>
      </c>
      <c r="F7" s="34" t="s">
        <v>735</v>
      </c>
      <c r="G7" s="35">
        <v>36304</v>
      </c>
      <c r="H7" s="32" t="s">
        <v>736</v>
      </c>
      <c r="I7" s="32" t="s">
        <v>737</v>
      </c>
      <c r="J7" s="32" t="s">
        <v>738</v>
      </c>
      <c r="K7" s="32" t="s">
        <v>195</v>
      </c>
      <c r="L7" s="32" t="s">
        <v>671</v>
      </c>
      <c r="N7" s="35">
        <v>36451</v>
      </c>
      <c r="O7" s="32">
        <v>18900</v>
      </c>
      <c r="P7" s="36">
        <f t="shared" si="0"/>
        <v>315</v>
      </c>
      <c r="Q7" s="32">
        <v>11.6</v>
      </c>
      <c r="R7" s="36">
        <f t="shared" si="1"/>
        <v>1.0160919540229885</v>
      </c>
      <c r="S7" s="32">
        <v>5</v>
      </c>
      <c r="T7" s="37">
        <f t="shared" si="2"/>
        <v>64.013793103448265</v>
      </c>
    </row>
    <row r="8" spans="1:20" s="32" customFormat="1" ht="18.75">
      <c r="A8" s="32">
        <v>7</v>
      </c>
      <c r="B8" s="33" t="s">
        <v>175</v>
      </c>
      <c r="C8" s="32" t="s">
        <v>719</v>
      </c>
      <c r="D8" s="32" t="s">
        <v>661</v>
      </c>
      <c r="F8" s="34" t="s">
        <v>739</v>
      </c>
      <c r="G8" s="35">
        <v>36301</v>
      </c>
      <c r="H8" s="32" t="s">
        <v>740</v>
      </c>
      <c r="I8" s="32" t="s">
        <v>741</v>
      </c>
      <c r="L8" s="32" t="s">
        <v>742</v>
      </c>
      <c r="M8" s="32" t="s">
        <v>32</v>
      </c>
      <c r="N8" s="35">
        <v>36449</v>
      </c>
      <c r="O8" s="32">
        <v>21060</v>
      </c>
      <c r="P8" s="36">
        <f t="shared" si="0"/>
        <v>351</v>
      </c>
      <c r="Q8" s="32">
        <v>11</v>
      </c>
      <c r="R8" s="36">
        <f t="shared" si="1"/>
        <v>1.0229885057471264</v>
      </c>
      <c r="S8" s="32">
        <v>6.2</v>
      </c>
      <c r="T8" s="37">
        <f t="shared" si="2"/>
        <v>57.91434927697442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7"/>
  <sheetViews>
    <sheetView zoomScale="75" zoomScaleNormal="75" workbookViewId="0">
      <selection activeCell="F21" sqref="F21"/>
    </sheetView>
  </sheetViews>
  <sheetFormatPr defaultColWidth="11" defaultRowHeight="15.75"/>
  <cols>
    <col min="1" max="1" width="6.375" customWidth="1"/>
    <col min="2" max="2" width="22.75" bestFit="1" customWidth="1"/>
    <col min="3" max="3" width="11.25" bestFit="1" customWidth="1"/>
    <col min="4" max="4" width="19.5" bestFit="1" customWidth="1"/>
    <col min="5" max="5" width="15.75" bestFit="1" customWidth="1"/>
    <col min="6" max="6" width="10.625" bestFit="1" customWidth="1"/>
    <col min="7" max="7" width="19" style="1" bestFit="1" customWidth="1"/>
    <col min="8" max="8" width="14.125" style="1" bestFit="1" customWidth="1"/>
    <col min="9" max="9" width="25.75" bestFit="1" customWidth="1"/>
    <col min="10" max="10" width="34.125" bestFit="1" customWidth="1"/>
    <col min="11" max="11" width="49.625" bestFit="1" customWidth="1"/>
    <col min="12" max="12" width="36.875" bestFit="1" customWidth="1"/>
    <col min="13" max="13" width="54.75" bestFit="1" customWidth="1"/>
    <col min="14" max="14" width="33.875" bestFit="1" customWidth="1"/>
    <col min="15" max="15" width="58.375" bestFit="1" customWidth="1"/>
    <col min="16" max="16" width="30.75" bestFit="1" customWidth="1"/>
    <col min="17" max="17" width="39.5" bestFit="1" customWidth="1"/>
    <col min="18" max="18" width="29.875" bestFit="1" customWidth="1"/>
    <col min="19" max="19" width="13.375" bestFit="1" customWidth="1"/>
    <col min="20" max="20" width="14.25" style="1" bestFit="1" customWidth="1"/>
    <col min="21" max="21" width="12" style="1" bestFit="1" customWidth="1"/>
    <col min="22" max="22" width="13.375" style="3" customWidth="1"/>
    <col min="23" max="23" width="11.875" style="1" customWidth="1"/>
    <col min="24" max="24" width="11.125" style="3" bestFit="1" customWidth="1"/>
    <col min="25" max="26" width="10.875" style="3" customWidth="1"/>
    <col min="27" max="27" width="11" style="3"/>
    <col min="28" max="28" width="12.375" style="3" bestFit="1" customWidth="1"/>
    <col min="29" max="29" width="15.625" style="1" bestFit="1" customWidth="1"/>
    <col min="30" max="30" width="11" style="1"/>
    <col min="31" max="31" width="17.5" style="4" bestFit="1" customWidth="1"/>
  </cols>
  <sheetData>
    <row r="1" spans="1:33" ht="18.75">
      <c r="A1" s="142" t="s">
        <v>47</v>
      </c>
      <c r="B1" s="143" t="s">
        <v>0</v>
      </c>
      <c r="C1" s="144" t="s">
        <v>1</v>
      </c>
      <c r="D1" s="145" t="s">
        <v>4</v>
      </c>
      <c r="E1" s="146" t="s">
        <v>6</v>
      </c>
      <c r="F1" s="147" t="s">
        <v>14</v>
      </c>
      <c r="G1" s="148" t="s">
        <v>8</v>
      </c>
      <c r="H1" s="149" t="s">
        <v>9</v>
      </c>
      <c r="I1" s="150" t="s">
        <v>10</v>
      </c>
      <c r="J1" s="151" t="s">
        <v>48</v>
      </c>
      <c r="K1" s="142" t="s">
        <v>49</v>
      </c>
      <c r="L1" s="152" t="s">
        <v>50</v>
      </c>
      <c r="M1" s="153" t="s">
        <v>53</v>
      </c>
      <c r="N1" s="154" t="s">
        <v>54</v>
      </c>
      <c r="O1" s="155" t="s">
        <v>55</v>
      </c>
      <c r="P1" s="150" t="s">
        <v>52</v>
      </c>
      <c r="Q1" s="145" t="s">
        <v>51</v>
      </c>
      <c r="R1" s="156" t="s">
        <v>58</v>
      </c>
      <c r="S1" s="153" t="s">
        <v>12</v>
      </c>
      <c r="T1" s="157" t="s">
        <v>16</v>
      </c>
      <c r="U1" s="158" t="s">
        <v>19</v>
      </c>
      <c r="V1" s="159" t="s">
        <v>18</v>
      </c>
      <c r="W1" s="160" t="s">
        <v>20</v>
      </c>
      <c r="X1" s="161" t="s">
        <v>46</v>
      </c>
      <c r="Y1" s="161" t="s">
        <v>119</v>
      </c>
      <c r="Z1" s="161" t="s">
        <v>120</v>
      </c>
      <c r="AA1" s="162" t="s">
        <v>21</v>
      </c>
      <c r="AB1" s="163" t="s">
        <v>77</v>
      </c>
      <c r="AC1" s="164" t="s">
        <v>17</v>
      </c>
      <c r="AD1" s="165" t="s">
        <v>22</v>
      </c>
      <c r="AE1" s="166" t="s">
        <v>76</v>
      </c>
    </row>
    <row r="2" spans="1:33" ht="18.75">
      <c r="A2" s="167">
        <v>1</v>
      </c>
      <c r="B2" s="168" t="s">
        <v>78</v>
      </c>
      <c r="C2" s="169" t="s">
        <v>79</v>
      </c>
      <c r="D2" s="169" t="s">
        <v>5</v>
      </c>
      <c r="E2" s="169" t="s">
        <v>80</v>
      </c>
      <c r="F2" s="169" t="s">
        <v>15</v>
      </c>
      <c r="G2" s="170">
        <v>139000</v>
      </c>
      <c r="H2" s="171">
        <v>41000</v>
      </c>
      <c r="I2" s="169" t="s">
        <v>81</v>
      </c>
      <c r="J2" s="169" t="s">
        <v>59</v>
      </c>
      <c r="K2" s="169" t="s">
        <v>82</v>
      </c>
      <c r="L2" s="169" t="s">
        <v>83</v>
      </c>
      <c r="M2" s="169" t="s">
        <v>84</v>
      </c>
      <c r="N2" s="169" t="s">
        <v>57</v>
      </c>
      <c r="O2" s="169" t="s">
        <v>85</v>
      </c>
      <c r="P2" s="169" t="s">
        <v>86</v>
      </c>
      <c r="Q2" s="169" t="s">
        <v>56</v>
      </c>
      <c r="R2" s="169" t="s">
        <v>66</v>
      </c>
      <c r="S2" s="169" t="s">
        <v>32</v>
      </c>
      <c r="T2" s="171">
        <v>41144</v>
      </c>
      <c r="U2" s="167">
        <v>28180</v>
      </c>
      <c r="V2" s="36">
        <f t="shared" ref="V2:V16" si="0">(U2/60)</f>
        <v>469.66666666666669</v>
      </c>
      <c r="W2" s="167">
        <v>9.9</v>
      </c>
      <c r="X2" s="36">
        <v>1.0349999999999999</v>
      </c>
      <c r="Y2" s="36">
        <v>525</v>
      </c>
      <c r="Z2" s="36">
        <v>425</v>
      </c>
      <c r="AA2" s="36">
        <f t="shared" ref="AA2:AA16" si="1">(Y2*Z2)/43560</f>
        <v>5.122245179063361</v>
      </c>
      <c r="AB2" s="36">
        <f t="shared" ref="AB2:AB16" si="2">(V2*X2)/AA2</f>
        <v>94.900767731092429</v>
      </c>
      <c r="AC2" s="167">
        <v>0.7</v>
      </c>
      <c r="AD2" s="172"/>
      <c r="AE2" s="173">
        <v>94.900999999999996</v>
      </c>
    </row>
    <row r="3" spans="1:33" ht="18.75">
      <c r="A3" s="174">
        <v>2</v>
      </c>
      <c r="B3" s="175" t="s">
        <v>2</v>
      </c>
      <c r="C3" s="176" t="s">
        <v>3</v>
      </c>
      <c r="D3" s="176" t="s">
        <v>5</v>
      </c>
      <c r="E3" s="176" t="s">
        <v>13</v>
      </c>
      <c r="F3" s="176" t="s">
        <v>15</v>
      </c>
      <c r="G3" s="177">
        <v>134000</v>
      </c>
      <c r="H3" s="178">
        <v>41009</v>
      </c>
      <c r="I3" s="176" t="s">
        <v>45</v>
      </c>
      <c r="J3" s="176" t="s">
        <v>59</v>
      </c>
      <c r="K3" s="179" t="s">
        <v>87</v>
      </c>
      <c r="L3" s="176" t="s">
        <v>57</v>
      </c>
      <c r="M3" s="176" t="s">
        <v>88</v>
      </c>
      <c r="N3" s="176" t="s">
        <v>68</v>
      </c>
      <c r="O3" s="176" t="s">
        <v>89</v>
      </c>
      <c r="P3" s="176" t="s">
        <v>60</v>
      </c>
      <c r="Q3" s="176" t="s">
        <v>63</v>
      </c>
      <c r="R3" s="176" t="s">
        <v>90</v>
      </c>
      <c r="S3" s="176" t="s">
        <v>91</v>
      </c>
      <c r="T3" s="178">
        <v>41163</v>
      </c>
      <c r="U3" s="174">
        <v>31280</v>
      </c>
      <c r="V3" s="180">
        <f t="shared" si="0"/>
        <v>521.33333333333337</v>
      </c>
      <c r="W3" s="174">
        <v>13.7</v>
      </c>
      <c r="X3" s="180">
        <f>(100-W3)/87</f>
        <v>0.99195402298850577</v>
      </c>
      <c r="Y3" s="180">
        <v>1116.5999999999999</v>
      </c>
      <c r="Z3" s="180">
        <v>215.6</v>
      </c>
      <c r="AA3" s="36">
        <f t="shared" si="1"/>
        <v>5.5266060606060599</v>
      </c>
      <c r="AB3" s="180">
        <f t="shared" si="2"/>
        <v>93.572563639771559</v>
      </c>
      <c r="AC3" s="174">
        <v>1</v>
      </c>
      <c r="AD3" s="181"/>
      <c r="AE3" s="182">
        <v>93.572999999999993</v>
      </c>
    </row>
    <row r="4" spans="1:33" ht="18.75">
      <c r="A4" s="174">
        <v>3</v>
      </c>
      <c r="B4" s="175" t="s">
        <v>26</v>
      </c>
      <c r="C4" s="176" t="s">
        <v>27</v>
      </c>
      <c r="D4" s="176" t="s">
        <v>5</v>
      </c>
      <c r="E4" s="176" t="s">
        <v>13</v>
      </c>
      <c r="F4" s="176" t="s">
        <v>15</v>
      </c>
      <c r="G4" s="183">
        <v>36000</v>
      </c>
      <c r="H4" s="178">
        <v>41000</v>
      </c>
      <c r="I4" s="176" t="s">
        <v>45</v>
      </c>
      <c r="J4" s="176" t="s">
        <v>59</v>
      </c>
      <c r="K4" s="176" t="s">
        <v>112</v>
      </c>
      <c r="L4" s="176" t="s">
        <v>57</v>
      </c>
      <c r="M4" s="176" t="s">
        <v>92</v>
      </c>
      <c r="N4" s="176" t="s">
        <v>57</v>
      </c>
      <c r="O4" s="176" t="s">
        <v>69</v>
      </c>
      <c r="P4" s="176" t="s">
        <v>57</v>
      </c>
      <c r="Q4" s="176" t="s">
        <v>102</v>
      </c>
      <c r="R4" s="176" t="s">
        <v>93</v>
      </c>
      <c r="S4" s="176" t="s">
        <v>36</v>
      </c>
      <c r="T4" s="178">
        <v>41130</v>
      </c>
      <c r="U4" s="174">
        <v>34540</v>
      </c>
      <c r="V4" s="180">
        <f t="shared" si="0"/>
        <v>575.66666666666663</v>
      </c>
      <c r="W4" s="174">
        <v>11.4</v>
      </c>
      <c r="X4" s="180">
        <v>1.0183</v>
      </c>
      <c r="Y4" s="180">
        <v>1134.846</v>
      </c>
      <c r="Z4" s="180">
        <v>243.83099999999999</v>
      </c>
      <c r="AA4" s="36">
        <f t="shared" si="1"/>
        <v>6.3524020896694209</v>
      </c>
      <c r="AB4" s="180">
        <f t="shared" si="2"/>
        <v>92.280267903691936</v>
      </c>
      <c r="AC4" s="174">
        <v>0.7</v>
      </c>
      <c r="AD4" s="181"/>
      <c r="AE4" s="182">
        <v>92.28</v>
      </c>
    </row>
    <row r="5" spans="1:33" ht="18.75">
      <c r="A5" s="174">
        <v>4</v>
      </c>
      <c r="B5" s="175" t="s">
        <v>94</v>
      </c>
      <c r="C5" s="176" t="s">
        <v>23</v>
      </c>
      <c r="D5" s="176" t="s">
        <v>5</v>
      </c>
      <c r="E5" s="176" t="s">
        <v>24</v>
      </c>
      <c r="F5" s="176" t="s">
        <v>15</v>
      </c>
      <c r="G5" s="183">
        <v>120000</v>
      </c>
      <c r="H5" s="178">
        <v>41007</v>
      </c>
      <c r="I5" s="176" t="s">
        <v>95</v>
      </c>
      <c r="J5" s="176" t="s">
        <v>59</v>
      </c>
      <c r="K5" s="176" t="s">
        <v>96</v>
      </c>
      <c r="L5" s="176" t="s">
        <v>97</v>
      </c>
      <c r="M5" s="176" t="s">
        <v>98</v>
      </c>
      <c r="N5" s="176" t="s">
        <v>61</v>
      </c>
      <c r="O5" s="176" t="s">
        <v>99</v>
      </c>
      <c r="P5" s="176" t="s">
        <v>100</v>
      </c>
      <c r="Q5" s="176" t="s">
        <v>103</v>
      </c>
      <c r="R5" s="176" t="s">
        <v>101</v>
      </c>
      <c r="S5" s="176" t="s">
        <v>36</v>
      </c>
      <c r="T5" s="178">
        <v>41159</v>
      </c>
      <c r="U5" s="174">
        <v>27520</v>
      </c>
      <c r="V5" s="180">
        <f t="shared" si="0"/>
        <v>458.66666666666669</v>
      </c>
      <c r="W5" s="174">
        <v>10.8</v>
      </c>
      <c r="X5" s="180">
        <f t="shared" ref="X5:X16" si="3">(100-W5)/87</f>
        <v>1.0252873563218392</v>
      </c>
      <c r="Y5" s="180">
        <v>335.666</v>
      </c>
      <c r="Z5" s="180">
        <v>661</v>
      </c>
      <c r="AA5" s="36">
        <f t="shared" si="1"/>
        <v>5.0935543158861343</v>
      </c>
      <c r="AB5" s="180">
        <f t="shared" si="2"/>
        <v>92.325536341670315</v>
      </c>
      <c r="AC5" s="174">
        <v>1.3</v>
      </c>
      <c r="AD5" s="181">
        <f>AB5*(AC5-1)/100</f>
        <v>0.27697660902501098</v>
      </c>
      <c r="AE5" s="182">
        <f>(AB5-AD5)</f>
        <v>92.048559732645302</v>
      </c>
    </row>
    <row r="6" spans="1:33" ht="18.75">
      <c r="A6" s="174">
        <v>5</v>
      </c>
      <c r="B6" s="175" t="s">
        <v>104</v>
      </c>
      <c r="C6" s="176" t="s">
        <v>27</v>
      </c>
      <c r="D6" s="176" t="s">
        <v>5</v>
      </c>
      <c r="E6" s="176" t="s">
        <v>105</v>
      </c>
      <c r="F6" s="176" t="s">
        <v>15</v>
      </c>
      <c r="G6" s="183">
        <v>154000</v>
      </c>
      <c r="H6" s="178">
        <v>41022</v>
      </c>
      <c r="I6" s="176" t="s">
        <v>31</v>
      </c>
      <c r="J6" s="176" t="s">
        <v>106</v>
      </c>
      <c r="K6" s="176" t="s">
        <v>107</v>
      </c>
      <c r="L6" s="176" t="s">
        <v>108</v>
      </c>
      <c r="M6" s="176" t="s">
        <v>109</v>
      </c>
      <c r="N6" s="176" t="s">
        <v>57</v>
      </c>
      <c r="O6" s="176" t="s">
        <v>110</v>
      </c>
      <c r="P6" s="176" t="s">
        <v>111</v>
      </c>
      <c r="Q6" s="176" t="s">
        <v>65</v>
      </c>
      <c r="R6" s="176" t="s">
        <v>11</v>
      </c>
      <c r="S6" s="176" t="s">
        <v>91</v>
      </c>
      <c r="T6" s="178">
        <v>41142</v>
      </c>
      <c r="U6" s="174">
        <v>28500</v>
      </c>
      <c r="V6" s="180">
        <f t="shared" si="0"/>
        <v>475</v>
      </c>
      <c r="W6" s="174">
        <v>12</v>
      </c>
      <c r="X6" s="180">
        <f t="shared" si="3"/>
        <v>1.0114942528735633</v>
      </c>
      <c r="Y6" s="180">
        <v>1101</v>
      </c>
      <c r="Z6" s="180">
        <v>209</v>
      </c>
      <c r="AA6" s="36">
        <f t="shared" si="1"/>
        <v>5.2825757575757573</v>
      </c>
      <c r="AB6" s="180">
        <f t="shared" si="2"/>
        <v>90.951799304707336</v>
      </c>
      <c r="AC6" s="174">
        <v>1</v>
      </c>
      <c r="AD6" s="181"/>
      <c r="AE6" s="182">
        <v>90.951999999999998</v>
      </c>
      <c r="AG6" s="2"/>
    </row>
    <row r="7" spans="1:33" ht="18.75">
      <c r="A7" s="174">
        <v>6</v>
      </c>
      <c r="B7" s="175" t="s">
        <v>28</v>
      </c>
      <c r="C7" s="176" t="s">
        <v>27</v>
      </c>
      <c r="D7" s="176" t="s">
        <v>5</v>
      </c>
      <c r="E7" s="176" t="s">
        <v>13</v>
      </c>
      <c r="F7" s="176" t="s">
        <v>15</v>
      </c>
      <c r="G7" s="183">
        <v>36000</v>
      </c>
      <c r="H7" s="178">
        <v>41001</v>
      </c>
      <c r="I7" s="176" t="s">
        <v>45</v>
      </c>
      <c r="J7" s="176" t="s">
        <v>59</v>
      </c>
      <c r="K7" s="176" t="s">
        <v>112</v>
      </c>
      <c r="L7" s="176" t="s">
        <v>57</v>
      </c>
      <c r="M7" s="176" t="s">
        <v>92</v>
      </c>
      <c r="N7" s="176" t="s">
        <v>57</v>
      </c>
      <c r="O7" s="176" t="s">
        <v>69</v>
      </c>
      <c r="P7" s="176" t="s">
        <v>57</v>
      </c>
      <c r="Q7" s="176" t="s">
        <v>102</v>
      </c>
      <c r="R7" s="176" t="s">
        <v>93</v>
      </c>
      <c r="S7" s="176" t="s">
        <v>36</v>
      </c>
      <c r="T7" s="178">
        <v>41131</v>
      </c>
      <c r="U7" s="174">
        <v>31940</v>
      </c>
      <c r="V7" s="180">
        <f t="shared" si="0"/>
        <v>532.33333333333337</v>
      </c>
      <c r="W7" s="174">
        <v>15</v>
      </c>
      <c r="X7" s="180">
        <f t="shared" si="3"/>
        <v>0.97701149425287359</v>
      </c>
      <c r="Y7" s="180">
        <v>1808.25</v>
      </c>
      <c r="Z7" s="180">
        <v>139.34800000000001</v>
      </c>
      <c r="AA7" s="36">
        <f t="shared" si="1"/>
        <v>5.7845734848484858</v>
      </c>
      <c r="AB7" s="180">
        <f t="shared" si="2"/>
        <v>89.910826926634826</v>
      </c>
      <c r="AC7" s="174">
        <v>1.1000000000000001</v>
      </c>
      <c r="AD7" s="181">
        <f>AB7*(AC7-1)/100</f>
        <v>8.9910826926634893E-2</v>
      </c>
      <c r="AE7" s="182">
        <f>(AB7-AD7)</f>
        <v>89.820916099708185</v>
      </c>
    </row>
    <row r="8" spans="1:33" ht="18.75">
      <c r="A8" s="174">
        <v>7</v>
      </c>
      <c r="B8" s="175" t="s">
        <v>113</v>
      </c>
      <c r="C8" s="176" t="s">
        <v>39</v>
      </c>
      <c r="D8" s="176" t="s">
        <v>5</v>
      </c>
      <c r="E8" s="176" t="s">
        <v>30</v>
      </c>
      <c r="F8" s="176" t="s">
        <v>15</v>
      </c>
      <c r="G8" s="183">
        <v>180000</v>
      </c>
      <c r="H8" s="178">
        <v>41023</v>
      </c>
      <c r="I8" s="176" t="s">
        <v>31</v>
      </c>
      <c r="J8" s="176" t="s">
        <v>60</v>
      </c>
      <c r="K8" s="176" t="s">
        <v>114</v>
      </c>
      <c r="L8" s="176" t="s">
        <v>57</v>
      </c>
      <c r="M8" s="176" t="s">
        <v>57</v>
      </c>
      <c r="N8" s="176" t="s">
        <v>57</v>
      </c>
      <c r="O8" s="176" t="s">
        <v>115</v>
      </c>
      <c r="P8" s="176" t="s">
        <v>72</v>
      </c>
      <c r="Q8" s="176" t="s">
        <v>73</v>
      </c>
      <c r="R8" s="176" t="s">
        <v>66</v>
      </c>
      <c r="S8" s="176" t="s">
        <v>32</v>
      </c>
      <c r="T8" s="178">
        <v>41162</v>
      </c>
      <c r="U8" s="174">
        <v>29260</v>
      </c>
      <c r="V8" s="180">
        <f t="shared" si="0"/>
        <v>487.66666666666669</v>
      </c>
      <c r="W8" s="174">
        <v>10.8</v>
      </c>
      <c r="X8" s="180">
        <f t="shared" si="3"/>
        <v>1.0252873563218392</v>
      </c>
      <c r="Y8" s="180">
        <v>558</v>
      </c>
      <c r="Z8" s="180">
        <v>435</v>
      </c>
      <c r="AA8" s="36">
        <f t="shared" si="1"/>
        <v>5.5723140495867769</v>
      </c>
      <c r="AB8" s="180">
        <f t="shared" si="2"/>
        <v>89.729053851519438</v>
      </c>
      <c r="AC8" s="174">
        <v>1</v>
      </c>
      <c r="AD8" s="181"/>
      <c r="AE8" s="182">
        <v>89.728999999999999</v>
      </c>
    </row>
    <row r="9" spans="1:33" ht="18.75">
      <c r="A9" s="174">
        <v>8</v>
      </c>
      <c r="B9" s="175" t="s">
        <v>116</v>
      </c>
      <c r="C9" s="176" t="s">
        <v>27</v>
      </c>
      <c r="D9" s="176" t="s">
        <v>5</v>
      </c>
      <c r="E9" s="176" t="s">
        <v>7</v>
      </c>
      <c r="F9" s="176" t="s">
        <v>15</v>
      </c>
      <c r="G9" s="183">
        <v>160000</v>
      </c>
      <c r="H9" s="178">
        <v>41014</v>
      </c>
      <c r="I9" s="176" t="s">
        <v>117</v>
      </c>
      <c r="J9" s="176" t="s">
        <v>75</v>
      </c>
      <c r="K9" s="176" t="s">
        <v>118</v>
      </c>
      <c r="L9" s="176" t="s">
        <v>57</v>
      </c>
      <c r="M9" s="176" t="s">
        <v>57</v>
      </c>
      <c r="N9" s="176" t="s">
        <v>57</v>
      </c>
      <c r="O9" s="176" t="s">
        <v>57</v>
      </c>
      <c r="P9" s="176" t="s">
        <v>111</v>
      </c>
      <c r="Q9" s="176" t="s">
        <v>57</v>
      </c>
      <c r="R9" s="176" t="s">
        <v>11</v>
      </c>
      <c r="S9" s="176" t="s">
        <v>36</v>
      </c>
      <c r="T9" s="178">
        <v>41145</v>
      </c>
      <c r="U9" s="174">
        <v>31860</v>
      </c>
      <c r="V9" s="180">
        <f t="shared" si="0"/>
        <v>531</v>
      </c>
      <c r="W9" s="174">
        <v>11.5</v>
      </c>
      <c r="X9" s="180">
        <f t="shared" si="3"/>
        <v>1.0172413793103448</v>
      </c>
      <c r="Y9" s="180">
        <v>1846.3779999999999</v>
      </c>
      <c r="Z9" s="180">
        <v>143.029</v>
      </c>
      <c r="AA9" s="36">
        <f t="shared" si="1"/>
        <v>6.0625711423783288</v>
      </c>
      <c r="AB9" s="180">
        <f t="shared" si="2"/>
        <v>89.096714863768469</v>
      </c>
      <c r="AC9" s="174">
        <v>0.9</v>
      </c>
      <c r="AD9" s="181"/>
      <c r="AE9" s="182">
        <v>89.096999999999994</v>
      </c>
    </row>
    <row r="10" spans="1:33" ht="18.75">
      <c r="A10" s="174">
        <v>10</v>
      </c>
      <c r="B10" s="175" t="s">
        <v>128</v>
      </c>
      <c r="C10" s="176" t="s">
        <v>129</v>
      </c>
      <c r="D10" s="176" t="s">
        <v>5</v>
      </c>
      <c r="E10" s="176" t="s">
        <v>130</v>
      </c>
      <c r="F10" s="176" t="s">
        <v>15</v>
      </c>
      <c r="G10" s="183">
        <v>147368</v>
      </c>
      <c r="H10" s="178">
        <v>41025</v>
      </c>
      <c r="I10" s="176" t="s">
        <v>131</v>
      </c>
      <c r="J10" s="184"/>
      <c r="K10" s="184"/>
      <c r="L10" s="184"/>
      <c r="M10" s="184"/>
      <c r="N10" s="184"/>
      <c r="O10" s="184"/>
      <c r="P10" s="184"/>
      <c r="Q10" s="184"/>
      <c r="R10" s="176" t="s">
        <v>11</v>
      </c>
      <c r="S10" s="176" t="s">
        <v>32</v>
      </c>
      <c r="T10" s="178">
        <v>41185</v>
      </c>
      <c r="U10" s="174">
        <v>28640</v>
      </c>
      <c r="V10" s="180">
        <f t="shared" si="0"/>
        <v>477.33333333333331</v>
      </c>
      <c r="W10" s="174">
        <v>12.3</v>
      </c>
      <c r="X10" s="180">
        <f t="shared" si="3"/>
        <v>1.0080459770114942</v>
      </c>
      <c r="Y10" s="180">
        <v>600</v>
      </c>
      <c r="Z10" s="180">
        <v>396</v>
      </c>
      <c r="AA10" s="180">
        <f t="shared" si="1"/>
        <v>5.4545454545454541</v>
      </c>
      <c r="AB10" s="180">
        <f t="shared" si="2"/>
        <v>88.215223499361443</v>
      </c>
      <c r="AC10" s="174">
        <v>0.04</v>
      </c>
      <c r="AD10" s="181"/>
      <c r="AE10" s="182">
        <v>88.215000000000003</v>
      </c>
    </row>
    <row r="11" spans="1:33" ht="18.75">
      <c r="A11" s="174">
        <v>9</v>
      </c>
      <c r="B11" s="175" t="s">
        <v>251</v>
      </c>
      <c r="C11" s="176" t="s">
        <v>121</v>
      </c>
      <c r="D11" s="176" t="s">
        <v>5</v>
      </c>
      <c r="E11" s="176" t="s">
        <v>122</v>
      </c>
      <c r="F11" s="176" t="s">
        <v>123</v>
      </c>
      <c r="G11" s="183">
        <v>155000</v>
      </c>
      <c r="H11" s="178">
        <v>41018</v>
      </c>
      <c r="I11" s="176" t="s">
        <v>124</v>
      </c>
      <c r="J11" s="176" t="s">
        <v>59</v>
      </c>
      <c r="K11" s="176" t="s">
        <v>57</v>
      </c>
      <c r="L11" s="185" t="s">
        <v>641</v>
      </c>
      <c r="M11" s="176" t="s">
        <v>125</v>
      </c>
      <c r="N11" s="176" t="s">
        <v>57</v>
      </c>
      <c r="O11" s="185" t="s">
        <v>1020</v>
      </c>
      <c r="P11" s="176" t="s">
        <v>642</v>
      </c>
      <c r="Q11" s="176" t="s">
        <v>126</v>
      </c>
      <c r="R11" s="176" t="s">
        <v>127</v>
      </c>
      <c r="S11" s="176" t="s">
        <v>36</v>
      </c>
      <c r="T11" s="178">
        <v>41154</v>
      </c>
      <c r="U11" s="174">
        <v>26440</v>
      </c>
      <c r="V11" s="180">
        <f t="shared" si="0"/>
        <v>440.66666666666669</v>
      </c>
      <c r="W11" s="174">
        <v>13</v>
      </c>
      <c r="X11" s="180">
        <f t="shared" si="3"/>
        <v>1</v>
      </c>
      <c r="Y11" s="180">
        <v>450</v>
      </c>
      <c r="Z11" s="180">
        <v>485</v>
      </c>
      <c r="AA11" s="180">
        <f t="shared" si="1"/>
        <v>5.0103305785123968</v>
      </c>
      <c r="AB11" s="180">
        <f t="shared" si="2"/>
        <v>87.951615120274909</v>
      </c>
      <c r="AC11" s="174">
        <v>1.1000000000000001</v>
      </c>
      <c r="AD11" s="181">
        <f>AB11*(AC11-1)/100</f>
        <v>8.7951615120274981E-2</v>
      </c>
      <c r="AE11" s="182">
        <f>(AB11-AD11)</f>
        <v>87.863663505154634</v>
      </c>
    </row>
    <row r="12" spans="1:33" ht="18.75">
      <c r="A12" s="174">
        <v>11</v>
      </c>
      <c r="B12" s="175" t="s">
        <v>132</v>
      </c>
      <c r="C12" s="176" t="s">
        <v>133</v>
      </c>
      <c r="D12" s="176" t="s">
        <v>5</v>
      </c>
      <c r="E12" s="176" t="s">
        <v>134</v>
      </c>
      <c r="F12" s="176" t="s">
        <v>15</v>
      </c>
      <c r="G12" s="183">
        <v>120000</v>
      </c>
      <c r="H12" s="178">
        <v>41022</v>
      </c>
      <c r="I12" s="176" t="s">
        <v>135</v>
      </c>
      <c r="J12" s="176" t="s">
        <v>136</v>
      </c>
      <c r="K12" s="176" t="s">
        <v>137</v>
      </c>
      <c r="L12" s="176" t="s">
        <v>138</v>
      </c>
      <c r="M12" s="176" t="s">
        <v>139</v>
      </c>
      <c r="N12" s="176" t="s">
        <v>57</v>
      </c>
      <c r="O12" s="176" t="s">
        <v>140</v>
      </c>
      <c r="P12" s="176" t="s">
        <v>141</v>
      </c>
      <c r="Q12" s="176" t="s">
        <v>63</v>
      </c>
      <c r="R12" s="176" t="s">
        <v>142</v>
      </c>
      <c r="S12" s="176" t="s">
        <v>32</v>
      </c>
      <c r="T12" s="178">
        <v>41167</v>
      </c>
      <c r="U12" s="174">
        <v>26400</v>
      </c>
      <c r="V12" s="180">
        <f t="shared" si="0"/>
        <v>440</v>
      </c>
      <c r="W12" s="174">
        <v>12.8</v>
      </c>
      <c r="X12" s="180">
        <f t="shared" si="3"/>
        <v>1.0022988505747126</v>
      </c>
      <c r="Y12" s="180">
        <v>1103</v>
      </c>
      <c r="Z12" s="180">
        <v>200</v>
      </c>
      <c r="AA12" s="180">
        <f t="shared" si="1"/>
        <v>5.0642791551882462</v>
      </c>
      <c r="AB12" s="180">
        <f t="shared" si="2"/>
        <v>87.082777378309927</v>
      </c>
      <c r="AC12" s="174" t="s">
        <v>143</v>
      </c>
      <c r="AD12" s="186"/>
      <c r="AE12" s="182">
        <v>87.082999999999998</v>
      </c>
    </row>
    <row r="13" spans="1:33" ht="18.75">
      <c r="A13" s="174">
        <v>12</v>
      </c>
      <c r="B13" s="187" t="s">
        <v>144</v>
      </c>
      <c r="C13" s="176" t="s">
        <v>29</v>
      </c>
      <c r="D13" s="176" t="s">
        <v>5</v>
      </c>
      <c r="E13" s="176" t="s">
        <v>134</v>
      </c>
      <c r="F13" s="176" t="s">
        <v>15</v>
      </c>
      <c r="G13" s="183">
        <v>150000</v>
      </c>
      <c r="H13" s="178">
        <v>41009</v>
      </c>
      <c r="I13" s="176" t="s">
        <v>145</v>
      </c>
      <c r="J13" s="176" t="s">
        <v>59</v>
      </c>
      <c r="K13" s="176" t="s">
        <v>57</v>
      </c>
      <c r="L13" s="176" t="s">
        <v>57</v>
      </c>
      <c r="M13" s="176" t="s">
        <v>146</v>
      </c>
      <c r="N13" s="176" t="s">
        <v>64</v>
      </c>
      <c r="O13" s="176" t="s">
        <v>67</v>
      </c>
      <c r="P13" s="176"/>
      <c r="Q13" s="176" t="s">
        <v>65</v>
      </c>
      <c r="R13" s="176" t="s">
        <v>142</v>
      </c>
      <c r="S13" s="176" t="s">
        <v>44</v>
      </c>
      <c r="T13" s="178">
        <v>41145</v>
      </c>
      <c r="U13" s="174">
        <v>26540</v>
      </c>
      <c r="V13" s="180">
        <f t="shared" si="0"/>
        <v>442.33333333333331</v>
      </c>
      <c r="W13" s="174">
        <v>12.5</v>
      </c>
      <c r="X13" s="180">
        <f t="shared" si="3"/>
        <v>1.0057471264367817</v>
      </c>
      <c r="Y13" s="180">
        <v>450</v>
      </c>
      <c r="Z13" s="180">
        <v>495</v>
      </c>
      <c r="AA13" s="180">
        <f t="shared" si="1"/>
        <v>5.1136363636363633</v>
      </c>
      <c r="AB13" s="180">
        <f t="shared" si="2"/>
        <v>86.99787143465305</v>
      </c>
      <c r="AC13" s="174">
        <v>0.5</v>
      </c>
      <c r="AD13" s="186"/>
      <c r="AE13" s="182">
        <v>86.998000000000005</v>
      </c>
    </row>
    <row r="14" spans="1:33" ht="18.75">
      <c r="A14" s="174">
        <v>13</v>
      </c>
      <c r="B14" s="187" t="s">
        <v>147</v>
      </c>
      <c r="C14" s="176" t="s">
        <v>38</v>
      </c>
      <c r="D14" s="176" t="s">
        <v>5</v>
      </c>
      <c r="E14" s="176" t="s">
        <v>7</v>
      </c>
      <c r="F14" s="176" t="s">
        <v>15</v>
      </c>
      <c r="G14" s="183">
        <v>159174</v>
      </c>
      <c r="H14" s="178">
        <v>41023</v>
      </c>
      <c r="I14" s="176" t="s">
        <v>148</v>
      </c>
      <c r="J14" s="176" t="s">
        <v>60</v>
      </c>
      <c r="K14" s="176" t="s">
        <v>57</v>
      </c>
      <c r="L14" s="176" t="s">
        <v>57</v>
      </c>
      <c r="M14" s="176" t="s">
        <v>60</v>
      </c>
      <c r="N14" s="176" t="s">
        <v>60</v>
      </c>
      <c r="O14" s="176" t="s">
        <v>149</v>
      </c>
      <c r="P14" s="176" t="s">
        <v>57</v>
      </c>
      <c r="Q14" s="176" t="s">
        <v>150</v>
      </c>
      <c r="R14" s="176" t="s">
        <v>11</v>
      </c>
      <c r="S14" s="176" t="s">
        <v>33</v>
      </c>
      <c r="T14" s="178">
        <v>41178</v>
      </c>
      <c r="U14" s="174">
        <v>27420</v>
      </c>
      <c r="V14" s="180">
        <f t="shared" si="0"/>
        <v>457</v>
      </c>
      <c r="W14" s="174">
        <v>13.9</v>
      </c>
      <c r="X14" s="180">
        <f t="shared" si="3"/>
        <v>0.98965517241379308</v>
      </c>
      <c r="Y14" s="180">
        <v>497</v>
      </c>
      <c r="Z14" s="180">
        <v>456.00479999999999</v>
      </c>
      <c r="AA14" s="180">
        <f t="shared" si="1"/>
        <v>5.2028095867768593</v>
      </c>
      <c r="AB14" s="180">
        <f t="shared" si="2"/>
        <v>86.928496276813817</v>
      </c>
      <c r="AC14" s="174">
        <v>1.4</v>
      </c>
      <c r="AD14" s="181">
        <f>AB14*(AC14-1)/100</f>
        <v>0.34771398510725521</v>
      </c>
      <c r="AE14" s="182">
        <f>(AB14-AD14)</f>
        <v>86.580782291706555</v>
      </c>
    </row>
    <row r="15" spans="1:33" ht="18.75">
      <c r="A15" s="174">
        <v>14</v>
      </c>
      <c r="B15" s="187" t="s">
        <v>151</v>
      </c>
      <c r="C15" s="176" t="s">
        <v>152</v>
      </c>
      <c r="D15" s="176" t="s">
        <v>5</v>
      </c>
      <c r="E15" s="176" t="s">
        <v>7</v>
      </c>
      <c r="F15" s="176" t="s">
        <v>15</v>
      </c>
      <c r="G15" s="183">
        <v>175000</v>
      </c>
      <c r="H15" s="178">
        <v>40997</v>
      </c>
      <c r="I15" s="176" t="s">
        <v>31</v>
      </c>
      <c r="J15" s="176" t="s">
        <v>59</v>
      </c>
      <c r="K15" s="176" t="s">
        <v>118</v>
      </c>
      <c r="L15" s="176" t="s">
        <v>57</v>
      </c>
      <c r="M15" s="176" t="s">
        <v>153</v>
      </c>
      <c r="N15" s="176" t="s">
        <v>57</v>
      </c>
      <c r="O15" s="176" t="s">
        <v>154</v>
      </c>
      <c r="P15" s="188" t="s">
        <v>156</v>
      </c>
      <c r="Q15" s="176" t="s">
        <v>155</v>
      </c>
      <c r="R15" s="176" t="s">
        <v>157</v>
      </c>
      <c r="S15" s="176" t="s">
        <v>158</v>
      </c>
      <c r="T15" s="178">
        <v>41165</v>
      </c>
      <c r="U15" s="174">
        <v>33880</v>
      </c>
      <c r="V15" s="180">
        <f t="shared" si="0"/>
        <v>564.66666666666663</v>
      </c>
      <c r="W15" s="174">
        <v>15.6</v>
      </c>
      <c r="X15" s="180">
        <f t="shared" si="3"/>
        <v>0.97011494252873565</v>
      </c>
      <c r="Y15" s="180">
        <v>1068</v>
      </c>
      <c r="Z15" s="180">
        <v>259</v>
      </c>
      <c r="AA15" s="180">
        <f t="shared" si="1"/>
        <v>6.350137741046832</v>
      </c>
      <c r="AB15" s="180">
        <f t="shared" si="2"/>
        <v>86.264517908066907</v>
      </c>
      <c r="AC15" s="174">
        <v>1.4</v>
      </c>
      <c r="AD15" s="181">
        <f>AB15*(AC15-1)/100</f>
        <v>0.34505807163226754</v>
      </c>
      <c r="AE15" s="182">
        <f>(AB15-AD15)</f>
        <v>85.91945983643464</v>
      </c>
    </row>
    <row r="16" spans="1:33" ht="18.75">
      <c r="A16" s="174">
        <v>15</v>
      </c>
      <c r="B16" s="187" t="s">
        <v>159</v>
      </c>
      <c r="C16" s="176" t="s">
        <v>43</v>
      </c>
      <c r="D16" s="176" t="s">
        <v>5</v>
      </c>
      <c r="E16" s="176" t="s">
        <v>160</v>
      </c>
      <c r="F16" s="176" t="s">
        <v>15</v>
      </c>
      <c r="G16" s="183">
        <v>140000</v>
      </c>
      <c r="H16" s="178">
        <v>41017</v>
      </c>
      <c r="I16" s="176" t="s">
        <v>161</v>
      </c>
      <c r="J16" s="176" t="s">
        <v>57</v>
      </c>
      <c r="K16" s="176" t="s">
        <v>162</v>
      </c>
      <c r="L16" s="176" t="s">
        <v>57</v>
      </c>
      <c r="M16" s="176" t="s">
        <v>163</v>
      </c>
      <c r="N16" s="176" t="s">
        <v>68</v>
      </c>
      <c r="O16" s="176" t="s">
        <v>67</v>
      </c>
      <c r="P16" s="176" t="s">
        <v>60</v>
      </c>
      <c r="Q16" s="176" t="s">
        <v>60</v>
      </c>
      <c r="R16" s="176" t="s">
        <v>70</v>
      </c>
      <c r="S16" s="176" t="s">
        <v>164</v>
      </c>
      <c r="T16" s="178">
        <v>41162</v>
      </c>
      <c r="U16" s="174">
        <v>24320</v>
      </c>
      <c r="V16" s="180">
        <f t="shared" si="0"/>
        <v>405.33333333333331</v>
      </c>
      <c r="W16" s="174">
        <v>11.2</v>
      </c>
      <c r="X16" s="180">
        <f t="shared" si="3"/>
        <v>1.0206896551724138</v>
      </c>
      <c r="Y16" s="180">
        <v>729</v>
      </c>
      <c r="Z16" s="180">
        <v>300</v>
      </c>
      <c r="AA16" s="180">
        <f t="shared" si="1"/>
        <v>5.0206611570247937</v>
      </c>
      <c r="AB16" s="180">
        <f t="shared" si="2"/>
        <v>82.403398136322778</v>
      </c>
      <c r="AC16" s="174">
        <v>0.5</v>
      </c>
      <c r="AD16" s="186"/>
      <c r="AE16" s="182">
        <v>82.403000000000006</v>
      </c>
    </row>
    <row r="17" spans="1:32" ht="18.75">
      <c r="A17" s="189"/>
      <c r="B17" s="93"/>
      <c r="C17" s="125"/>
      <c r="D17" s="125"/>
      <c r="E17" s="125"/>
      <c r="F17" s="125"/>
      <c r="G17" s="190"/>
      <c r="H17" s="190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90"/>
      <c r="U17" s="190"/>
      <c r="V17" s="191"/>
      <c r="W17" s="190"/>
      <c r="X17" s="191"/>
      <c r="Y17" s="191"/>
      <c r="Z17" s="191"/>
      <c r="AA17" s="191"/>
      <c r="AB17" s="191"/>
      <c r="AC17" s="190"/>
      <c r="AD17" s="189"/>
      <c r="AE17" s="192"/>
    </row>
    <row r="18" spans="1:32" ht="18.75">
      <c r="A18" s="189"/>
      <c r="B18" s="93"/>
      <c r="C18" s="125"/>
      <c r="D18" s="125"/>
      <c r="E18" s="125"/>
      <c r="F18" s="125"/>
      <c r="G18" s="190"/>
      <c r="H18" s="190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90"/>
      <c r="U18" s="190"/>
      <c r="V18" s="191"/>
      <c r="W18" s="190"/>
      <c r="X18" s="191"/>
      <c r="Y18" s="191"/>
      <c r="Z18" s="191"/>
      <c r="AA18" s="191"/>
      <c r="AB18" s="191"/>
      <c r="AC18" s="190"/>
      <c r="AD18" s="189"/>
      <c r="AE18" s="192"/>
    </row>
    <row r="19" spans="1:32" ht="18.75">
      <c r="A19" s="167">
        <v>1</v>
      </c>
      <c r="B19" s="168" t="s">
        <v>165</v>
      </c>
      <c r="C19" s="169" t="s">
        <v>3</v>
      </c>
      <c r="D19" s="169" t="s">
        <v>35</v>
      </c>
      <c r="E19" s="169" t="s">
        <v>166</v>
      </c>
      <c r="F19" s="169" t="s">
        <v>15</v>
      </c>
      <c r="G19" s="170">
        <v>140000</v>
      </c>
      <c r="H19" s="171">
        <v>41060</v>
      </c>
      <c r="I19" s="169" t="s">
        <v>25</v>
      </c>
      <c r="J19" s="169" t="s">
        <v>57</v>
      </c>
      <c r="K19" s="169" t="s">
        <v>167</v>
      </c>
      <c r="L19" s="169" t="s">
        <v>57</v>
      </c>
      <c r="M19" s="169" t="s">
        <v>57</v>
      </c>
      <c r="N19" s="169" t="s">
        <v>168</v>
      </c>
      <c r="O19" s="169" t="s">
        <v>169</v>
      </c>
      <c r="P19" s="169" t="s">
        <v>170</v>
      </c>
      <c r="Q19" s="169" t="s">
        <v>171</v>
      </c>
      <c r="R19" s="169" t="s">
        <v>11</v>
      </c>
      <c r="S19" s="169" t="s">
        <v>40</v>
      </c>
      <c r="T19" s="171">
        <v>41198</v>
      </c>
      <c r="U19" s="167">
        <v>28960</v>
      </c>
      <c r="V19" s="36">
        <f t="shared" ref="V19:V24" si="4">(U19/60)</f>
        <v>482.66666666666669</v>
      </c>
      <c r="W19" s="167">
        <v>14</v>
      </c>
      <c r="X19" s="36">
        <f t="shared" ref="X19:X24" si="5">(100-W19)/87</f>
        <v>0.9885057471264368</v>
      </c>
      <c r="Y19" s="36">
        <v>601.4</v>
      </c>
      <c r="Z19" s="36">
        <v>373.8</v>
      </c>
      <c r="AA19" s="180">
        <f>(Y19*Z19)/43560</f>
        <v>5.1607741046831954</v>
      </c>
      <c r="AB19" s="180">
        <f>(V19*X19)/AA19</f>
        <v>92.45100914480912</v>
      </c>
      <c r="AC19" s="167">
        <v>1.5</v>
      </c>
      <c r="AD19" s="181">
        <f>AB19*(AC19-1)/100</f>
        <v>0.46225504572404558</v>
      </c>
      <c r="AE19" s="182">
        <f>(AB19-AD19)</f>
        <v>91.988754099085071</v>
      </c>
    </row>
    <row r="20" spans="1:32" ht="18.75">
      <c r="A20" s="167">
        <v>2</v>
      </c>
      <c r="B20" s="168" t="s">
        <v>37</v>
      </c>
      <c r="C20" s="169" t="s">
        <v>38</v>
      </c>
      <c r="D20" s="169" t="s">
        <v>35</v>
      </c>
      <c r="E20" s="169" t="s">
        <v>7</v>
      </c>
      <c r="F20" s="169" t="s">
        <v>15</v>
      </c>
      <c r="G20" s="170">
        <v>160000</v>
      </c>
      <c r="H20" s="171">
        <v>41041</v>
      </c>
      <c r="I20" s="169" t="s">
        <v>31</v>
      </c>
      <c r="J20" s="169" t="s">
        <v>172</v>
      </c>
      <c r="K20" s="169" t="s">
        <v>173</v>
      </c>
      <c r="L20" s="169" t="s">
        <v>57</v>
      </c>
      <c r="M20" s="169" t="s">
        <v>69</v>
      </c>
      <c r="N20" s="169" t="s">
        <v>68</v>
      </c>
      <c r="O20" s="169" t="s">
        <v>69</v>
      </c>
      <c r="P20" s="169" t="s">
        <v>57</v>
      </c>
      <c r="Q20" s="169" t="s">
        <v>63</v>
      </c>
      <c r="R20" s="169" t="s">
        <v>174</v>
      </c>
      <c r="S20" s="169" t="s">
        <v>32</v>
      </c>
      <c r="T20" s="171">
        <v>41185</v>
      </c>
      <c r="U20" s="167">
        <v>27480</v>
      </c>
      <c r="V20" s="36">
        <f t="shared" si="4"/>
        <v>458</v>
      </c>
      <c r="W20" s="167">
        <v>12.1</v>
      </c>
      <c r="X20" s="36">
        <f t="shared" si="5"/>
        <v>1.010344827586207</v>
      </c>
      <c r="Y20" s="36">
        <v>750</v>
      </c>
      <c r="Z20" s="36">
        <v>300</v>
      </c>
      <c r="AA20" s="180">
        <f t="shared" ref="AA20:AA32" si="6">(Y20*Z20)/43560</f>
        <v>5.1652892561983474</v>
      </c>
      <c r="AB20" s="180">
        <f t="shared" ref="AB20:AB23" si="7">(V20*X20)/AA20</f>
        <v>89.586063448275866</v>
      </c>
      <c r="AC20" s="167">
        <v>0.5</v>
      </c>
      <c r="AD20" s="172"/>
      <c r="AE20" s="182">
        <v>89.585999999999999</v>
      </c>
    </row>
    <row r="21" spans="1:32" ht="18.75">
      <c r="A21" s="167">
        <v>3</v>
      </c>
      <c r="B21" s="168" t="s">
        <v>175</v>
      </c>
      <c r="C21" s="169" t="s">
        <v>38</v>
      </c>
      <c r="D21" s="169" t="s">
        <v>35</v>
      </c>
      <c r="E21" s="169" t="s">
        <v>176</v>
      </c>
      <c r="F21" s="169" t="s">
        <v>15</v>
      </c>
      <c r="G21" s="170">
        <v>150000</v>
      </c>
      <c r="H21" s="171">
        <v>41025</v>
      </c>
      <c r="I21" s="169" t="s">
        <v>177</v>
      </c>
      <c r="J21" s="169" t="s">
        <v>178</v>
      </c>
      <c r="K21" s="169" t="s">
        <v>179</v>
      </c>
      <c r="L21" s="169" t="s">
        <v>57</v>
      </c>
      <c r="M21" s="169" t="s">
        <v>57</v>
      </c>
      <c r="N21" s="169" t="s">
        <v>57</v>
      </c>
      <c r="O21" s="169" t="s">
        <v>180</v>
      </c>
      <c r="P21" s="169" t="s">
        <v>57</v>
      </c>
      <c r="Q21" s="169" t="s">
        <v>63</v>
      </c>
      <c r="R21" s="169" t="s">
        <v>66</v>
      </c>
      <c r="S21" s="169" t="s">
        <v>32</v>
      </c>
      <c r="T21" s="171">
        <v>41193</v>
      </c>
      <c r="U21" s="167">
        <v>26701</v>
      </c>
      <c r="V21" s="36">
        <f t="shared" si="4"/>
        <v>445.01666666666665</v>
      </c>
      <c r="W21" s="167">
        <v>12.2</v>
      </c>
      <c r="X21" s="36">
        <f t="shared" si="5"/>
        <v>1.0091954022988505</v>
      </c>
      <c r="Y21" s="36">
        <v>500</v>
      </c>
      <c r="Z21" s="36">
        <v>450</v>
      </c>
      <c r="AA21" s="180">
        <f t="shared" si="6"/>
        <v>5.1652892561983474</v>
      </c>
      <c r="AB21" s="180">
        <f t="shared" si="7"/>
        <v>86.947458636015313</v>
      </c>
      <c r="AC21" s="167">
        <v>2.4</v>
      </c>
      <c r="AD21" s="181">
        <f>AB21*(AC21-1)/100</f>
        <v>1.2172644209042143</v>
      </c>
      <c r="AE21" s="182">
        <f>(AB21-AD21)</f>
        <v>85.730194215111098</v>
      </c>
    </row>
    <row r="22" spans="1:32" ht="18.75">
      <c r="A22" s="167">
        <v>4</v>
      </c>
      <c r="B22" s="168" t="s">
        <v>181</v>
      </c>
      <c r="C22" s="169" t="s">
        <v>129</v>
      </c>
      <c r="D22" s="169" t="s">
        <v>35</v>
      </c>
      <c r="E22" s="169" t="s">
        <v>182</v>
      </c>
      <c r="F22" s="169" t="s">
        <v>15</v>
      </c>
      <c r="G22" s="170">
        <v>180000</v>
      </c>
      <c r="H22" s="171">
        <v>41027</v>
      </c>
      <c r="I22" s="169" t="s">
        <v>25</v>
      </c>
      <c r="J22" s="169" t="s">
        <v>59</v>
      </c>
      <c r="K22" s="169" t="s">
        <v>60</v>
      </c>
      <c r="L22" s="169" t="s">
        <v>57</v>
      </c>
      <c r="M22" s="169" t="s">
        <v>57</v>
      </c>
      <c r="N22" s="169" t="s">
        <v>57</v>
      </c>
      <c r="O22" s="169" t="s">
        <v>71</v>
      </c>
      <c r="P22" s="169" t="s">
        <v>62</v>
      </c>
      <c r="Q22" s="169" t="s">
        <v>183</v>
      </c>
      <c r="R22" s="169" t="s">
        <v>184</v>
      </c>
      <c r="S22" s="169" t="s">
        <v>185</v>
      </c>
      <c r="T22" s="171">
        <v>41195</v>
      </c>
      <c r="U22" s="167">
        <v>28560</v>
      </c>
      <c r="V22" s="36">
        <f t="shared" si="4"/>
        <v>476</v>
      </c>
      <c r="W22" s="167">
        <v>12.3</v>
      </c>
      <c r="X22" s="36">
        <f t="shared" si="5"/>
        <v>1.0080459770114942</v>
      </c>
      <c r="Y22" s="36">
        <v>891</v>
      </c>
      <c r="Z22" s="36">
        <v>295</v>
      </c>
      <c r="AA22" s="180">
        <f t="shared" si="6"/>
        <v>6.0340909090909092</v>
      </c>
      <c r="AB22" s="180">
        <f t="shared" si="7"/>
        <v>79.519830292010298</v>
      </c>
      <c r="AC22" s="167">
        <v>0.5</v>
      </c>
      <c r="AD22" s="193"/>
      <c r="AE22" s="182">
        <v>79.52</v>
      </c>
    </row>
    <row r="23" spans="1:32" ht="18.75">
      <c r="A23" s="167">
        <v>5</v>
      </c>
      <c r="B23" s="168" t="s">
        <v>186</v>
      </c>
      <c r="C23" s="169" t="s">
        <v>121</v>
      </c>
      <c r="D23" s="169" t="s">
        <v>35</v>
      </c>
      <c r="E23" s="169" t="s">
        <v>252</v>
      </c>
      <c r="F23" s="169" t="s">
        <v>15</v>
      </c>
      <c r="G23" s="170">
        <v>150000</v>
      </c>
      <c r="H23" s="171">
        <v>41048</v>
      </c>
      <c r="I23" s="169" t="s">
        <v>187</v>
      </c>
      <c r="J23" s="169" t="s">
        <v>57</v>
      </c>
      <c r="K23" s="169" t="s">
        <v>188</v>
      </c>
      <c r="L23" s="169" t="s">
        <v>57</v>
      </c>
      <c r="M23" s="169" t="s">
        <v>68</v>
      </c>
      <c r="N23" s="169" t="s">
        <v>57</v>
      </c>
      <c r="O23" s="169" t="s">
        <v>189</v>
      </c>
      <c r="P23" s="169" t="s">
        <v>62</v>
      </c>
      <c r="Q23" s="169" t="s">
        <v>60</v>
      </c>
      <c r="R23" s="169" t="s">
        <v>11</v>
      </c>
      <c r="S23" s="169" t="s">
        <v>185</v>
      </c>
      <c r="T23" s="171">
        <v>41214</v>
      </c>
      <c r="U23" s="167">
        <v>21740</v>
      </c>
      <c r="V23" s="36">
        <f t="shared" si="4"/>
        <v>362.33333333333331</v>
      </c>
      <c r="W23" s="167">
        <v>10.7</v>
      </c>
      <c r="X23" s="36">
        <f t="shared" si="5"/>
        <v>1.0264367816091953</v>
      </c>
      <c r="Y23" s="36">
        <v>922</v>
      </c>
      <c r="Z23" s="36">
        <v>248</v>
      </c>
      <c r="AA23" s="180">
        <f t="shared" si="6"/>
        <v>5.2492194674012858</v>
      </c>
      <c r="AB23" s="180">
        <f t="shared" si="7"/>
        <v>70.850964194971979</v>
      </c>
      <c r="AC23" s="167">
        <v>0.5</v>
      </c>
      <c r="AD23" s="193"/>
      <c r="AE23" s="182">
        <v>70.850999999999999</v>
      </c>
    </row>
    <row r="24" spans="1:32" ht="18.75">
      <c r="A24" s="167">
        <v>6</v>
      </c>
      <c r="B24" s="168" t="s">
        <v>190</v>
      </c>
      <c r="C24" s="169" t="s">
        <v>34</v>
      </c>
      <c r="D24" s="169" t="s">
        <v>35</v>
      </c>
      <c r="E24" s="169" t="s">
        <v>191</v>
      </c>
      <c r="F24" s="169"/>
      <c r="G24" s="170">
        <v>150000</v>
      </c>
      <c r="H24" s="171">
        <v>41049</v>
      </c>
      <c r="I24" s="169" t="s">
        <v>192</v>
      </c>
      <c r="J24" s="169" t="s">
        <v>57</v>
      </c>
      <c r="K24" s="169" t="s">
        <v>193</v>
      </c>
      <c r="L24" s="169" t="s">
        <v>57</v>
      </c>
      <c r="M24" s="169" t="s">
        <v>194</v>
      </c>
      <c r="N24" s="169" t="s">
        <v>194</v>
      </c>
      <c r="O24" s="169" t="s">
        <v>195</v>
      </c>
      <c r="P24" s="169" t="s">
        <v>57</v>
      </c>
      <c r="Q24" s="169" t="s">
        <v>196</v>
      </c>
      <c r="R24" s="169" t="s">
        <v>197</v>
      </c>
      <c r="S24" s="169" t="s">
        <v>32</v>
      </c>
      <c r="T24" s="171">
        <v>41205</v>
      </c>
      <c r="U24" s="167">
        <v>19940</v>
      </c>
      <c r="V24" s="36">
        <f t="shared" si="4"/>
        <v>332.33333333333331</v>
      </c>
      <c r="W24" s="167">
        <v>13.1</v>
      </c>
      <c r="X24" s="36">
        <f t="shared" si="5"/>
        <v>0.99885057471264371</v>
      </c>
      <c r="Y24" s="194"/>
      <c r="Z24" s="194"/>
      <c r="AA24" s="194"/>
      <c r="AB24" s="194"/>
      <c r="AC24" s="195"/>
      <c r="AD24" s="196"/>
      <c r="AE24" s="212">
        <v>57.906999999999996</v>
      </c>
      <c r="AF24" t="s">
        <v>1168</v>
      </c>
    </row>
    <row r="25" spans="1:32" ht="18.75">
      <c r="A25" s="189"/>
      <c r="B25" s="93"/>
      <c r="C25" s="125"/>
      <c r="D25" s="125"/>
      <c r="E25" s="125"/>
      <c r="F25" s="125"/>
      <c r="G25" s="190"/>
      <c r="H25" s="190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90"/>
      <c r="U25" s="190"/>
      <c r="V25" s="191"/>
      <c r="W25" s="190"/>
      <c r="X25" s="191"/>
      <c r="Y25" s="191"/>
      <c r="Z25" s="191"/>
      <c r="AA25" s="191"/>
      <c r="AB25" s="191"/>
      <c r="AC25" s="190"/>
      <c r="AD25" s="197"/>
      <c r="AE25" s="198"/>
    </row>
    <row r="26" spans="1:32" ht="20.25">
      <c r="A26" s="167">
        <v>1</v>
      </c>
      <c r="B26" s="168" t="s">
        <v>198</v>
      </c>
      <c r="C26" s="169" t="s">
        <v>43</v>
      </c>
      <c r="D26" s="169" t="s">
        <v>42</v>
      </c>
      <c r="E26" s="169" t="s">
        <v>7</v>
      </c>
      <c r="F26" s="169" t="s">
        <v>15</v>
      </c>
      <c r="G26" s="170">
        <v>165000</v>
      </c>
      <c r="H26" s="171">
        <v>41049</v>
      </c>
      <c r="I26" s="169" t="s">
        <v>25</v>
      </c>
      <c r="J26" s="169" t="s">
        <v>199</v>
      </c>
      <c r="K26" s="169" t="s">
        <v>1167</v>
      </c>
      <c r="L26" s="169" t="s">
        <v>57</v>
      </c>
      <c r="M26" s="169" t="s">
        <v>57</v>
      </c>
      <c r="N26" s="169" t="s">
        <v>57</v>
      </c>
      <c r="O26" s="169" t="s">
        <v>200</v>
      </c>
      <c r="P26" s="169" t="s">
        <v>170</v>
      </c>
      <c r="Q26" s="169" t="s">
        <v>102</v>
      </c>
      <c r="R26" s="169" t="s">
        <v>66</v>
      </c>
      <c r="S26" s="169" t="s">
        <v>44</v>
      </c>
      <c r="T26" s="171">
        <v>41205</v>
      </c>
      <c r="U26" s="167">
        <v>25480</v>
      </c>
      <c r="V26" s="36">
        <f t="shared" ref="V26:V33" si="8">(U26/60)</f>
        <v>424.66666666666669</v>
      </c>
      <c r="W26" s="167">
        <v>11.2</v>
      </c>
      <c r="X26" s="36">
        <f t="shared" ref="X26:X33" si="9">(100-W26)/87</f>
        <v>1.0206896551724138</v>
      </c>
      <c r="Y26" s="36">
        <v>728</v>
      </c>
      <c r="Z26" s="36">
        <v>330</v>
      </c>
      <c r="AA26" s="180">
        <f t="shared" si="6"/>
        <v>5.5151515151515156</v>
      </c>
      <c r="AB26" s="36">
        <f t="shared" ref="AB26:AB32" si="10">(V26*X26)/AA26</f>
        <v>78.593103448275855</v>
      </c>
      <c r="AC26" s="167">
        <v>0.1</v>
      </c>
      <c r="AD26" s="199"/>
      <c r="AE26" s="200">
        <v>78.593000000000004</v>
      </c>
    </row>
    <row r="27" spans="1:32" ht="18.75">
      <c r="A27" s="167">
        <v>2</v>
      </c>
      <c r="B27" s="168" t="s">
        <v>201</v>
      </c>
      <c r="C27" s="169" t="s">
        <v>34</v>
      </c>
      <c r="D27" s="169" t="s">
        <v>42</v>
      </c>
      <c r="E27" s="169" t="s">
        <v>202</v>
      </c>
      <c r="F27" s="169" t="s">
        <v>15</v>
      </c>
      <c r="G27" s="170">
        <v>140000</v>
      </c>
      <c r="H27" s="171">
        <v>41062</v>
      </c>
      <c r="I27" s="169" t="s">
        <v>203</v>
      </c>
      <c r="J27" s="169" t="s">
        <v>204</v>
      </c>
      <c r="K27" s="169" t="s">
        <v>205</v>
      </c>
      <c r="L27" s="169" t="s">
        <v>206</v>
      </c>
      <c r="M27" s="169" t="s">
        <v>57</v>
      </c>
      <c r="N27" s="169" t="s">
        <v>207</v>
      </c>
      <c r="O27" s="169" t="s">
        <v>208</v>
      </c>
      <c r="P27" s="201" t="s">
        <v>209</v>
      </c>
      <c r="Q27" s="169" t="s">
        <v>210</v>
      </c>
      <c r="R27" s="169" t="s">
        <v>211</v>
      </c>
      <c r="S27" s="169" t="s">
        <v>36</v>
      </c>
      <c r="T27" s="171">
        <v>41204</v>
      </c>
      <c r="U27" s="167">
        <v>21980</v>
      </c>
      <c r="V27" s="36">
        <f t="shared" si="8"/>
        <v>366.33333333333331</v>
      </c>
      <c r="W27" s="167">
        <v>11.8</v>
      </c>
      <c r="X27" s="36">
        <f t="shared" si="9"/>
        <v>1.0137931034482759</v>
      </c>
      <c r="Y27" s="36">
        <v>850</v>
      </c>
      <c r="Z27" s="36">
        <v>258.39999999999998</v>
      </c>
      <c r="AA27" s="180">
        <f t="shared" si="6"/>
        <v>5.0422405876951322</v>
      </c>
      <c r="AB27" s="36">
        <f t="shared" si="10"/>
        <v>73.654995321497879</v>
      </c>
      <c r="AC27" s="167" t="s">
        <v>143</v>
      </c>
      <c r="AD27" s="172"/>
      <c r="AE27" s="182">
        <v>73.655000000000001</v>
      </c>
    </row>
    <row r="28" spans="1:32" ht="18.75">
      <c r="A28" s="167">
        <v>3</v>
      </c>
      <c r="B28" s="168" t="s">
        <v>212</v>
      </c>
      <c r="C28" s="169" t="s">
        <v>41</v>
      </c>
      <c r="D28" s="169" t="s">
        <v>42</v>
      </c>
      <c r="E28" s="169" t="s">
        <v>213</v>
      </c>
      <c r="F28" s="169" t="s">
        <v>15</v>
      </c>
      <c r="G28" s="170">
        <v>150000</v>
      </c>
      <c r="H28" s="171">
        <v>41065</v>
      </c>
      <c r="I28" s="169" t="s">
        <v>60</v>
      </c>
      <c r="J28" s="169" t="s">
        <v>59</v>
      </c>
      <c r="K28" s="169" t="s">
        <v>214</v>
      </c>
      <c r="L28" s="169" t="s">
        <v>57</v>
      </c>
      <c r="M28" s="169" t="s">
        <v>57</v>
      </c>
      <c r="N28" s="169" t="s">
        <v>57</v>
      </c>
      <c r="O28" s="169" t="s">
        <v>215</v>
      </c>
      <c r="P28" s="169" t="s">
        <v>216</v>
      </c>
      <c r="Q28" s="169" t="s">
        <v>217</v>
      </c>
      <c r="R28" s="169" t="s">
        <v>74</v>
      </c>
      <c r="S28" s="169" t="s">
        <v>36</v>
      </c>
      <c r="T28" s="171">
        <v>41201</v>
      </c>
      <c r="U28" s="167">
        <v>24020</v>
      </c>
      <c r="V28" s="36">
        <f t="shared" si="8"/>
        <v>400.33333333333331</v>
      </c>
      <c r="W28" s="167">
        <v>11.7</v>
      </c>
      <c r="X28" s="36">
        <f t="shared" si="9"/>
        <v>1.0149425287356322</v>
      </c>
      <c r="Y28" s="36">
        <v>600</v>
      </c>
      <c r="Z28" s="36">
        <v>450</v>
      </c>
      <c r="AA28" s="36">
        <f t="shared" si="6"/>
        <v>6.1983471074380168</v>
      </c>
      <c r="AB28" s="36">
        <f t="shared" si="10"/>
        <v>65.552205874840354</v>
      </c>
      <c r="AC28" s="167">
        <v>0.9</v>
      </c>
      <c r="AD28" s="172"/>
      <c r="AE28" s="182">
        <v>65.552000000000007</v>
      </c>
    </row>
    <row r="29" spans="1:32" ht="18.75">
      <c r="A29" s="174">
        <v>4</v>
      </c>
      <c r="B29" s="202" t="s">
        <v>218</v>
      </c>
      <c r="C29" s="203" t="s">
        <v>219</v>
      </c>
      <c r="D29" s="203" t="s">
        <v>42</v>
      </c>
      <c r="E29" s="203" t="s">
        <v>220</v>
      </c>
      <c r="F29" s="203" t="s">
        <v>15</v>
      </c>
      <c r="G29" s="204">
        <v>180000</v>
      </c>
      <c r="H29" s="205">
        <v>41057</v>
      </c>
      <c r="I29" s="203" t="s">
        <v>25</v>
      </c>
      <c r="J29" s="203" t="s">
        <v>59</v>
      </c>
      <c r="K29" s="203" t="s">
        <v>221</v>
      </c>
      <c r="L29" s="203" t="s">
        <v>57</v>
      </c>
      <c r="M29" s="203" t="s">
        <v>57</v>
      </c>
      <c r="N29" s="203" t="s">
        <v>57</v>
      </c>
      <c r="O29" s="203" t="s">
        <v>222</v>
      </c>
      <c r="P29" s="203" t="s">
        <v>223</v>
      </c>
      <c r="Q29" s="203" t="s">
        <v>224</v>
      </c>
      <c r="R29" s="203" t="s">
        <v>157</v>
      </c>
      <c r="S29" s="203" t="s">
        <v>36</v>
      </c>
      <c r="T29" s="205">
        <v>41192</v>
      </c>
      <c r="U29" s="206">
        <v>20400</v>
      </c>
      <c r="V29" s="207">
        <f t="shared" si="8"/>
        <v>340</v>
      </c>
      <c r="W29" s="206">
        <v>16.3</v>
      </c>
      <c r="X29" s="207">
        <f t="shared" si="9"/>
        <v>0.96206896551724141</v>
      </c>
      <c r="Y29" s="207">
        <v>101.33</v>
      </c>
      <c r="Z29" s="207">
        <v>2196.7399999999998</v>
      </c>
      <c r="AA29" s="207">
        <f t="shared" si="6"/>
        <v>5.1100933011937553</v>
      </c>
      <c r="AB29" s="207">
        <f t="shared" si="10"/>
        <v>64.011247739732724</v>
      </c>
      <c r="AC29" s="206">
        <v>1</v>
      </c>
      <c r="AD29" s="206"/>
      <c r="AE29" s="173">
        <v>64.010999999999996</v>
      </c>
    </row>
    <row r="30" spans="1:32" ht="18.75">
      <c r="A30" s="174">
        <v>5</v>
      </c>
      <c r="B30" s="202" t="s">
        <v>225</v>
      </c>
      <c r="C30" s="203" t="s">
        <v>226</v>
      </c>
      <c r="D30" s="203" t="s">
        <v>42</v>
      </c>
      <c r="E30" s="203" t="s">
        <v>7</v>
      </c>
      <c r="F30" s="203" t="s">
        <v>15</v>
      </c>
      <c r="G30" s="204">
        <v>150000</v>
      </c>
      <c r="H30" s="205">
        <v>41066</v>
      </c>
      <c r="I30" s="203" t="s">
        <v>227</v>
      </c>
      <c r="J30" s="203" t="s">
        <v>228</v>
      </c>
      <c r="K30" s="203" t="s">
        <v>57</v>
      </c>
      <c r="L30" s="203" t="s">
        <v>229</v>
      </c>
      <c r="M30" s="203" t="s">
        <v>230</v>
      </c>
      <c r="N30" s="203" t="s">
        <v>57</v>
      </c>
      <c r="O30" s="203" t="s">
        <v>231</v>
      </c>
      <c r="P30" s="203" t="s">
        <v>72</v>
      </c>
      <c r="Q30" s="203" t="s">
        <v>232</v>
      </c>
      <c r="R30" s="203" t="s">
        <v>233</v>
      </c>
      <c r="S30" s="203" t="s">
        <v>44</v>
      </c>
      <c r="T30" s="205">
        <v>41197</v>
      </c>
      <c r="U30" s="206">
        <v>23040</v>
      </c>
      <c r="V30" s="207">
        <f t="shared" si="8"/>
        <v>384</v>
      </c>
      <c r="W30" s="206">
        <v>12.9</v>
      </c>
      <c r="X30" s="207">
        <f t="shared" si="9"/>
        <v>1.0011494252873563</v>
      </c>
      <c r="Y30" s="207">
        <v>517</v>
      </c>
      <c r="Z30" s="207">
        <v>512</v>
      </c>
      <c r="AA30" s="207">
        <f t="shared" si="6"/>
        <v>6.0767676767676768</v>
      </c>
      <c r="AB30" s="207">
        <f t="shared" si="10"/>
        <v>63.264123257520176</v>
      </c>
      <c r="AC30" s="206">
        <v>0.6</v>
      </c>
      <c r="AD30" s="206"/>
      <c r="AE30" s="173">
        <v>63.264000000000003</v>
      </c>
    </row>
    <row r="31" spans="1:32" ht="18.75">
      <c r="A31" s="174">
        <v>6</v>
      </c>
      <c r="B31" s="202" t="s">
        <v>234</v>
      </c>
      <c r="C31" s="203" t="s">
        <v>121</v>
      </c>
      <c r="D31" s="203" t="s">
        <v>42</v>
      </c>
      <c r="E31" s="203" t="s">
        <v>235</v>
      </c>
      <c r="F31" s="203" t="s">
        <v>15</v>
      </c>
      <c r="G31" s="204">
        <v>150000</v>
      </c>
      <c r="H31" s="205">
        <v>41067</v>
      </c>
      <c r="I31" s="203" t="s">
        <v>25</v>
      </c>
      <c r="J31" s="208"/>
      <c r="K31" s="208"/>
      <c r="L31" s="208"/>
      <c r="M31" s="208"/>
      <c r="N31" s="208"/>
      <c r="O31" s="208"/>
      <c r="P31" s="208"/>
      <c r="Q31" s="208"/>
      <c r="R31" s="203" t="s">
        <v>11</v>
      </c>
      <c r="S31" s="203" t="s">
        <v>44</v>
      </c>
      <c r="T31" s="205">
        <v>41212</v>
      </c>
      <c r="U31" s="206">
        <v>19680</v>
      </c>
      <c r="V31" s="207">
        <f t="shared" si="8"/>
        <v>328</v>
      </c>
      <c r="W31" s="206">
        <v>11.8</v>
      </c>
      <c r="X31" s="207">
        <f t="shared" si="9"/>
        <v>1.0137931034482759</v>
      </c>
      <c r="Y31" s="207">
        <v>715</v>
      </c>
      <c r="Z31" s="207">
        <v>348</v>
      </c>
      <c r="AA31" s="207">
        <f t="shared" si="6"/>
        <v>5.7121212121212119</v>
      </c>
      <c r="AB31" s="207">
        <f t="shared" si="10"/>
        <v>58.213774810207632</v>
      </c>
      <c r="AC31" s="206">
        <v>0.9</v>
      </c>
      <c r="AD31" s="206"/>
      <c r="AE31" s="173">
        <v>58.213999999999999</v>
      </c>
    </row>
    <row r="32" spans="1:32" ht="18.75">
      <c r="A32" s="174">
        <v>7</v>
      </c>
      <c r="B32" s="202" t="s">
        <v>236</v>
      </c>
      <c r="C32" s="203" t="s">
        <v>79</v>
      </c>
      <c r="D32" s="203" t="s">
        <v>42</v>
      </c>
      <c r="E32" s="203" t="s">
        <v>237</v>
      </c>
      <c r="F32" s="203" t="s">
        <v>15</v>
      </c>
      <c r="G32" s="206" t="s">
        <v>245</v>
      </c>
      <c r="H32" s="205">
        <v>41058</v>
      </c>
      <c r="I32" s="203" t="s">
        <v>25</v>
      </c>
      <c r="J32" s="203" t="s">
        <v>59</v>
      </c>
      <c r="K32" s="203" t="s">
        <v>238</v>
      </c>
      <c r="L32" s="203" t="s">
        <v>57</v>
      </c>
      <c r="M32" s="203" t="s">
        <v>239</v>
      </c>
      <c r="N32" s="203" t="s">
        <v>240</v>
      </c>
      <c r="O32" s="203" t="s">
        <v>241</v>
      </c>
      <c r="P32" s="203" t="s">
        <v>60</v>
      </c>
      <c r="Q32" s="203" t="s">
        <v>57</v>
      </c>
      <c r="R32" s="203" t="s">
        <v>70</v>
      </c>
      <c r="S32" s="203" t="s">
        <v>36</v>
      </c>
      <c r="T32" s="205">
        <v>41193</v>
      </c>
      <c r="U32" s="206">
        <v>16100</v>
      </c>
      <c r="V32" s="207">
        <f t="shared" si="8"/>
        <v>268.33333333333331</v>
      </c>
      <c r="W32" s="206">
        <v>12.2</v>
      </c>
      <c r="X32" s="207">
        <f t="shared" si="9"/>
        <v>1.0091954022988505</v>
      </c>
      <c r="Y32" s="207">
        <v>550</v>
      </c>
      <c r="Z32" s="207">
        <v>411</v>
      </c>
      <c r="AA32" s="207">
        <f t="shared" si="6"/>
        <v>5.1893939393939394</v>
      </c>
      <c r="AB32" s="207">
        <f t="shared" si="10"/>
        <v>52.183505327628147</v>
      </c>
      <c r="AC32" s="206">
        <v>1</v>
      </c>
      <c r="AD32" s="206"/>
      <c r="AE32" s="173">
        <v>52.183999999999997</v>
      </c>
    </row>
    <row r="33" spans="1:31" ht="18.75">
      <c r="A33" s="174">
        <v>8</v>
      </c>
      <c r="B33" s="202" t="s">
        <v>242</v>
      </c>
      <c r="C33" s="203" t="s">
        <v>152</v>
      </c>
      <c r="D33" s="203" t="s">
        <v>42</v>
      </c>
      <c r="E33" s="203" t="s">
        <v>243</v>
      </c>
      <c r="F33" s="203"/>
      <c r="G33" s="206" t="s">
        <v>244</v>
      </c>
      <c r="H33" s="205">
        <v>41046</v>
      </c>
      <c r="I33" s="203"/>
      <c r="J33" s="203" t="s">
        <v>246</v>
      </c>
      <c r="K33" s="203" t="s">
        <v>247</v>
      </c>
      <c r="L33" s="203" t="s">
        <v>57</v>
      </c>
      <c r="M33" s="203" t="s">
        <v>248</v>
      </c>
      <c r="N33" s="203" t="s">
        <v>57</v>
      </c>
      <c r="O33" s="203" t="s">
        <v>249</v>
      </c>
      <c r="P33" s="203" t="s">
        <v>57</v>
      </c>
      <c r="Q33" s="203" t="s">
        <v>63</v>
      </c>
      <c r="R33" s="203" t="s">
        <v>250</v>
      </c>
      <c r="S33" s="203" t="s">
        <v>185</v>
      </c>
      <c r="T33" s="205">
        <v>41205</v>
      </c>
      <c r="U33" s="206">
        <v>16780</v>
      </c>
      <c r="V33" s="207">
        <f t="shared" si="8"/>
        <v>279.66666666666669</v>
      </c>
      <c r="W33" s="206">
        <v>13.2</v>
      </c>
      <c r="X33" s="207">
        <f t="shared" si="9"/>
        <v>0.99770114942528731</v>
      </c>
      <c r="Y33" s="209"/>
      <c r="Z33" s="209"/>
      <c r="AA33" s="209"/>
      <c r="AB33" s="209"/>
      <c r="AC33" s="206">
        <v>1.99</v>
      </c>
      <c r="AD33" s="210"/>
      <c r="AE33" s="211"/>
    </row>
    <row r="34" spans="1:31">
      <c r="A34" s="5"/>
      <c r="B34" s="5"/>
      <c r="C34" s="5"/>
      <c r="D34" s="5"/>
      <c r="E34" s="5"/>
      <c r="F34" s="5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  <c r="U34" s="6"/>
      <c r="V34" s="7"/>
      <c r="W34" s="6"/>
      <c r="X34" s="7"/>
      <c r="Y34" s="7"/>
      <c r="Z34" s="7"/>
      <c r="AA34" s="7"/>
      <c r="AB34" s="7"/>
      <c r="AC34" s="6"/>
      <c r="AD34" s="6"/>
      <c r="AE34" s="8"/>
    </row>
    <row r="35" spans="1:31">
      <c r="A35" s="5"/>
      <c r="B35" s="5"/>
      <c r="C35" s="5"/>
      <c r="D35" s="5"/>
      <c r="E35" s="5"/>
      <c r="F35" s="5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  <c r="U35" s="6"/>
      <c r="V35" s="7"/>
      <c r="W35" s="6"/>
      <c r="X35" s="7"/>
      <c r="Y35" s="7"/>
      <c r="Z35" s="7"/>
      <c r="AA35" s="7"/>
      <c r="AB35" s="7"/>
      <c r="AC35" s="6"/>
      <c r="AD35" s="6"/>
      <c r="AE35" s="8"/>
    </row>
    <row r="36" spans="1:31">
      <c r="A36" s="5"/>
      <c r="B36" s="5"/>
      <c r="C36" s="5"/>
      <c r="D36" s="5"/>
      <c r="E36" s="5"/>
      <c r="F36" s="5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6"/>
      <c r="U36" s="6"/>
      <c r="V36" s="7"/>
      <c r="W36" s="6"/>
      <c r="X36" s="7"/>
      <c r="Y36" s="7"/>
      <c r="Z36" s="7"/>
      <c r="AA36" s="7"/>
      <c r="AB36" s="7"/>
      <c r="AC36" s="6"/>
      <c r="AD36" s="6"/>
      <c r="AE36" s="8"/>
    </row>
    <row r="37" spans="1:31">
      <c r="A37" s="5"/>
      <c r="B37" s="5"/>
      <c r="C37" s="5"/>
      <c r="D37" s="5"/>
      <c r="E37" s="5"/>
      <c r="F37" s="5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"/>
      <c r="U37" s="6"/>
      <c r="V37" s="7"/>
      <c r="W37" s="6"/>
      <c r="X37" s="7"/>
      <c r="Y37" s="7"/>
      <c r="Z37" s="7"/>
      <c r="AA37" s="7"/>
      <c r="AB37" s="7"/>
      <c r="AC37" s="6"/>
      <c r="AD37" s="6"/>
      <c r="AE37" s="8"/>
    </row>
  </sheetData>
  <sortState ref="A2:AE16">
    <sortCondition descending="1" ref="AE2:AE1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E34"/>
  <sheetViews>
    <sheetView tabSelected="1" zoomScale="85" zoomScaleNormal="85" workbookViewId="0">
      <selection activeCell="E6" sqref="E6"/>
    </sheetView>
  </sheetViews>
  <sheetFormatPr defaultRowHeight="15.75"/>
  <cols>
    <col min="1" max="1" width="5.875" customWidth="1"/>
    <col min="2" max="2" width="23.375" bestFit="1" customWidth="1"/>
    <col min="3" max="3" width="11" bestFit="1" customWidth="1"/>
    <col min="4" max="4" width="20.375" bestFit="1" customWidth="1"/>
    <col min="5" max="5" width="31.25" bestFit="1" customWidth="1"/>
    <col min="6" max="6" width="11.75" bestFit="1" customWidth="1"/>
    <col min="7" max="7" width="20" bestFit="1" customWidth="1"/>
    <col min="8" max="8" width="14.875" bestFit="1" customWidth="1"/>
    <col min="9" max="9" width="21.5" style="11" bestFit="1" customWidth="1"/>
    <col min="10" max="10" width="45.875" bestFit="1" customWidth="1"/>
    <col min="11" max="11" width="26.25" bestFit="1" customWidth="1"/>
    <col min="12" max="12" width="51.5" bestFit="1" customWidth="1"/>
    <col min="13" max="13" width="33.625" bestFit="1" customWidth="1"/>
    <col min="14" max="14" width="26" bestFit="1" customWidth="1"/>
    <col min="15" max="15" width="39.625" bestFit="1" customWidth="1"/>
    <col min="16" max="16" width="46.875" bestFit="1" customWidth="1"/>
    <col min="17" max="17" width="31.125" bestFit="1" customWidth="1"/>
    <col min="18" max="18" width="52" bestFit="1" customWidth="1"/>
    <col min="19" max="19" width="15.875" customWidth="1"/>
    <col min="20" max="20" width="14.25" bestFit="1" customWidth="1"/>
    <col min="21" max="21" width="12.625" bestFit="1" customWidth="1"/>
    <col min="22" max="22" width="9.875" bestFit="1" customWidth="1"/>
    <col min="23" max="23" width="10.875" bestFit="1" customWidth="1"/>
    <col min="24" max="24" width="12.75" bestFit="1" customWidth="1"/>
    <col min="28" max="28" width="12.75" bestFit="1" customWidth="1"/>
    <col min="29" max="29" width="16.375" bestFit="1" customWidth="1"/>
    <col min="30" max="30" width="10.125" customWidth="1"/>
    <col min="31" max="31" width="18.375" bestFit="1" customWidth="1"/>
  </cols>
  <sheetData>
    <row r="1" spans="1:31" s="213" customFormat="1" ht="18.75">
      <c r="A1" s="213" t="s">
        <v>253</v>
      </c>
      <c r="B1" s="213" t="s">
        <v>254</v>
      </c>
      <c r="C1" s="213" t="s">
        <v>255</v>
      </c>
      <c r="D1" s="213" t="s">
        <v>4</v>
      </c>
      <c r="E1" s="213" t="s">
        <v>6</v>
      </c>
      <c r="F1" s="213" t="s">
        <v>256</v>
      </c>
      <c r="G1" s="213" t="s">
        <v>8</v>
      </c>
      <c r="H1" s="213" t="s">
        <v>9</v>
      </c>
      <c r="I1" s="213" t="s">
        <v>257</v>
      </c>
      <c r="J1" s="213" t="s">
        <v>258</v>
      </c>
      <c r="K1" s="213" t="s">
        <v>259</v>
      </c>
      <c r="L1" s="213" t="s">
        <v>260</v>
      </c>
      <c r="M1" s="213" t="s">
        <v>261</v>
      </c>
      <c r="N1" s="213" t="s">
        <v>262</v>
      </c>
      <c r="O1" s="213" t="s">
        <v>263</v>
      </c>
      <c r="P1" s="213" t="s">
        <v>52</v>
      </c>
      <c r="Q1" s="213" t="s">
        <v>51</v>
      </c>
      <c r="R1" s="213" t="s">
        <v>58</v>
      </c>
      <c r="S1" s="213" t="s">
        <v>264</v>
      </c>
      <c r="T1" s="213" t="s">
        <v>265</v>
      </c>
      <c r="U1" s="213" t="s">
        <v>19</v>
      </c>
      <c r="V1" s="213" t="s">
        <v>266</v>
      </c>
      <c r="W1" s="213" t="s">
        <v>267</v>
      </c>
      <c r="X1" s="213" t="s">
        <v>268</v>
      </c>
      <c r="Y1" s="213" t="s">
        <v>119</v>
      </c>
      <c r="Z1" s="213" t="s">
        <v>269</v>
      </c>
      <c r="AA1" s="213" t="s">
        <v>21</v>
      </c>
      <c r="AB1" s="213" t="s">
        <v>270</v>
      </c>
      <c r="AC1" s="213" t="s">
        <v>17</v>
      </c>
      <c r="AD1" s="213" t="s">
        <v>22</v>
      </c>
      <c r="AE1" s="213" t="s">
        <v>271</v>
      </c>
    </row>
    <row r="2" spans="1:31" s="32" customFormat="1" ht="18.75">
      <c r="A2" s="32">
        <v>1</v>
      </c>
      <c r="B2" s="92" t="s">
        <v>2</v>
      </c>
      <c r="C2" s="55" t="s">
        <v>3</v>
      </c>
      <c r="D2" s="55" t="s">
        <v>287</v>
      </c>
      <c r="E2" s="55" t="s">
        <v>13</v>
      </c>
      <c r="F2" s="55" t="s">
        <v>15</v>
      </c>
      <c r="G2" s="96">
        <v>136000</v>
      </c>
      <c r="H2" s="95">
        <v>40642</v>
      </c>
      <c r="I2" s="55" t="s">
        <v>293</v>
      </c>
      <c r="J2" s="55" t="s">
        <v>294</v>
      </c>
      <c r="K2" s="55" t="s">
        <v>295</v>
      </c>
      <c r="L2" s="55" t="s">
        <v>311</v>
      </c>
      <c r="M2" s="55" t="s">
        <v>298</v>
      </c>
      <c r="N2" s="55" t="s">
        <v>296</v>
      </c>
      <c r="O2" s="55" t="s">
        <v>297</v>
      </c>
      <c r="P2" s="55" t="s">
        <v>299</v>
      </c>
      <c r="Q2" s="55" t="s">
        <v>300</v>
      </c>
      <c r="R2" s="55" t="s">
        <v>806</v>
      </c>
      <c r="S2" s="55" t="s">
        <v>793</v>
      </c>
      <c r="T2" s="95">
        <v>40799</v>
      </c>
      <c r="U2" s="96">
        <v>31800</v>
      </c>
      <c r="V2" s="55">
        <v>530</v>
      </c>
      <c r="W2" s="55">
        <v>10.3</v>
      </c>
      <c r="X2" s="55">
        <v>1.0309999999999999</v>
      </c>
      <c r="Y2" s="55">
        <v>812</v>
      </c>
      <c r="Z2" s="55">
        <v>312</v>
      </c>
      <c r="AA2" s="98">
        <f>(Y2*Z2)/43560</f>
        <v>5.8159779614325071</v>
      </c>
      <c r="AB2" s="98">
        <f>(V2*X2)/AA2</f>
        <v>93.95324460022735</v>
      </c>
      <c r="AC2" s="55">
        <v>0.5</v>
      </c>
      <c r="AD2" s="55"/>
      <c r="AE2" s="117">
        <v>93.95</v>
      </c>
    </row>
    <row r="3" spans="1:31" s="32" customFormat="1" ht="18.75">
      <c r="A3" s="32">
        <v>2</v>
      </c>
      <c r="B3" s="92" t="s">
        <v>272</v>
      </c>
      <c r="C3" s="55" t="s">
        <v>23</v>
      </c>
      <c r="D3" s="55" t="s">
        <v>287</v>
      </c>
      <c r="E3" s="55" t="s">
        <v>24</v>
      </c>
      <c r="F3" s="55" t="s">
        <v>15</v>
      </c>
      <c r="G3" s="96">
        <v>120000</v>
      </c>
      <c r="H3" s="95">
        <v>40642</v>
      </c>
      <c r="I3" s="55" t="s">
        <v>293</v>
      </c>
      <c r="J3" s="55" t="s">
        <v>301</v>
      </c>
      <c r="K3" s="55" t="s">
        <v>302</v>
      </c>
      <c r="L3" s="55" t="s">
        <v>303</v>
      </c>
      <c r="M3" s="55" t="s">
        <v>304</v>
      </c>
      <c r="N3" s="55" t="s">
        <v>305</v>
      </c>
      <c r="O3" s="55" t="s">
        <v>306</v>
      </c>
      <c r="P3" s="55" t="s">
        <v>307</v>
      </c>
      <c r="Q3" s="55" t="s">
        <v>308</v>
      </c>
      <c r="R3" s="55" t="s">
        <v>309</v>
      </c>
      <c r="S3" s="55" t="s">
        <v>793</v>
      </c>
      <c r="T3" s="95">
        <v>40802</v>
      </c>
      <c r="U3" s="96">
        <v>28520</v>
      </c>
      <c r="V3" s="55">
        <v>475.33</v>
      </c>
      <c r="W3" s="55">
        <v>12.6</v>
      </c>
      <c r="X3" s="55">
        <v>1</v>
      </c>
      <c r="Y3" s="55">
        <v>625</v>
      </c>
      <c r="Z3" s="55">
        <v>354.67</v>
      </c>
      <c r="AA3" s="98">
        <f t="shared" ref="AA3:AA23" si="0">(Y3*Z3)/43560</f>
        <v>5.088814279155188</v>
      </c>
      <c r="AB3" s="98">
        <f t="shared" ref="AB3:AB23" si="1">(V3*X3)/AA3</f>
        <v>93.406827980940037</v>
      </c>
      <c r="AC3" s="55">
        <v>1</v>
      </c>
      <c r="AD3" s="55"/>
      <c r="AE3" s="117">
        <v>93.38</v>
      </c>
    </row>
    <row r="4" spans="1:31" s="32" customFormat="1" ht="18.75">
      <c r="A4" s="32">
        <v>3</v>
      </c>
      <c r="B4" s="92" t="s">
        <v>26</v>
      </c>
      <c r="C4" s="55" t="s">
        <v>27</v>
      </c>
      <c r="D4" s="55" t="s">
        <v>287</v>
      </c>
      <c r="E4" s="55" t="s">
        <v>13</v>
      </c>
      <c r="F4" s="55" t="s">
        <v>15</v>
      </c>
      <c r="G4" s="96">
        <v>140000</v>
      </c>
      <c r="H4" s="95">
        <v>40634</v>
      </c>
      <c r="I4" s="55" t="s">
        <v>45</v>
      </c>
      <c r="J4" s="55" t="s">
        <v>301</v>
      </c>
      <c r="K4" s="55" t="s">
        <v>310</v>
      </c>
      <c r="L4" s="55" t="s">
        <v>311</v>
      </c>
      <c r="M4" s="55" t="s">
        <v>312</v>
      </c>
      <c r="N4" s="55"/>
      <c r="O4" s="55" t="s">
        <v>313</v>
      </c>
      <c r="P4" s="55"/>
      <c r="Q4" s="55" t="s">
        <v>311</v>
      </c>
      <c r="R4" s="55" t="s">
        <v>314</v>
      </c>
      <c r="S4" s="55" t="s">
        <v>807</v>
      </c>
      <c r="T4" s="95">
        <v>40780</v>
      </c>
      <c r="U4" s="96">
        <v>28400</v>
      </c>
      <c r="V4" s="55">
        <v>473.33</v>
      </c>
      <c r="W4" s="55">
        <v>12.8</v>
      </c>
      <c r="X4" s="55">
        <v>1.002</v>
      </c>
      <c r="Y4" s="96">
        <v>1600</v>
      </c>
      <c r="Z4" s="55">
        <v>139.33000000000001</v>
      </c>
      <c r="AA4" s="98">
        <f t="shared" si="0"/>
        <v>5.1177226813590453</v>
      </c>
      <c r="AB4" s="98">
        <f t="shared" si="1"/>
        <v>92.673380237565482</v>
      </c>
      <c r="AC4" s="55">
        <v>0.8</v>
      </c>
      <c r="AD4" s="55"/>
      <c r="AE4" s="117">
        <v>92.69</v>
      </c>
    </row>
    <row r="5" spans="1:31" s="32" customFormat="1" ht="18.75">
      <c r="A5" s="32">
        <v>4</v>
      </c>
      <c r="B5" s="92" t="s">
        <v>273</v>
      </c>
      <c r="C5" s="55" t="s">
        <v>23</v>
      </c>
      <c r="D5" s="55" t="s">
        <v>287</v>
      </c>
      <c r="E5" s="55" t="s">
        <v>396</v>
      </c>
      <c r="F5" s="55" t="s">
        <v>15</v>
      </c>
      <c r="G5" s="96">
        <v>180000</v>
      </c>
      <c r="H5" s="95">
        <v>40640</v>
      </c>
      <c r="I5" s="55" t="s">
        <v>31</v>
      </c>
      <c r="J5" s="55" t="s">
        <v>315</v>
      </c>
      <c r="K5" s="55" t="s">
        <v>316</v>
      </c>
      <c r="L5" s="55" t="s">
        <v>317</v>
      </c>
      <c r="M5" s="55" t="s">
        <v>318</v>
      </c>
      <c r="N5" s="55" t="s">
        <v>318</v>
      </c>
      <c r="O5" s="55" t="s">
        <v>319</v>
      </c>
      <c r="P5" s="55" t="s">
        <v>311</v>
      </c>
      <c r="Q5" s="55" t="s">
        <v>320</v>
      </c>
      <c r="R5" s="55" t="s">
        <v>321</v>
      </c>
      <c r="S5" s="55" t="s">
        <v>793</v>
      </c>
      <c r="T5" s="95">
        <v>40799</v>
      </c>
      <c r="U5" s="96">
        <v>27300</v>
      </c>
      <c r="V5" s="55">
        <v>455</v>
      </c>
      <c r="W5" s="55">
        <v>10.8</v>
      </c>
      <c r="X5" s="55">
        <v>1.0249999999999999</v>
      </c>
      <c r="Y5" s="55">
        <v>600</v>
      </c>
      <c r="Z5" s="55">
        <v>373</v>
      </c>
      <c r="AA5" s="98">
        <f t="shared" si="0"/>
        <v>5.1377410468319562</v>
      </c>
      <c r="AB5" s="98">
        <f t="shared" si="1"/>
        <v>90.774329758713122</v>
      </c>
      <c r="AC5" s="55">
        <v>1</v>
      </c>
      <c r="AD5" s="55"/>
      <c r="AE5" s="117">
        <v>90.91</v>
      </c>
    </row>
    <row r="6" spans="1:31" s="32" customFormat="1" ht="18.75">
      <c r="A6" s="32">
        <v>5</v>
      </c>
      <c r="B6" s="92" t="s">
        <v>274</v>
      </c>
      <c r="C6" s="55" t="s">
        <v>27</v>
      </c>
      <c r="D6" s="55" t="s">
        <v>287</v>
      </c>
      <c r="E6" s="55" t="s">
        <v>7</v>
      </c>
      <c r="F6" s="55" t="s">
        <v>15</v>
      </c>
      <c r="G6" s="96">
        <v>145000</v>
      </c>
      <c r="H6" s="95">
        <v>40635</v>
      </c>
      <c r="I6" s="55" t="s">
        <v>45</v>
      </c>
      <c r="J6" s="55" t="s">
        <v>301</v>
      </c>
      <c r="K6" s="55" t="s">
        <v>310</v>
      </c>
      <c r="L6" s="55" t="s">
        <v>311</v>
      </c>
      <c r="M6" s="55" t="s">
        <v>322</v>
      </c>
      <c r="N6" s="55"/>
      <c r="O6" s="55" t="s">
        <v>313</v>
      </c>
      <c r="P6" s="55"/>
      <c r="Q6" s="55" t="s">
        <v>311</v>
      </c>
      <c r="R6" s="55" t="s">
        <v>314</v>
      </c>
      <c r="S6" s="55" t="s">
        <v>807</v>
      </c>
      <c r="T6" s="95">
        <v>40778</v>
      </c>
      <c r="U6" s="96">
        <v>27540</v>
      </c>
      <c r="V6" s="55">
        <v>459</v>
      </c>
      <c r="W6" s="55">
        <v>12</v>
      </c>
      <c r="X6" s="55">
        <v>1.0109999999999999</v>
      </c>
      <c r="Y6" s="55">
        <v>1600</v>
      </c>
      <c r="Z6" s="55">
        <v>139.33000000000001</v>
      </c>
      <c r="AA6" s="98">
        <f t="shared" si="0"/>
        <v>5.1177226813590453</v>
      </c>
      <c r="AB6" s="98">
        <f t="shared" si="1"/>
        <v>90.674901492858666</v>
      </c>
      <c r="AC6" s="55">
        <v>0.8</v>
      </c>
      <c r="AD6" s="55"/>
      <c r="AE6" s="117">
        <v>90.58</v>
      </c>
    </row>
    <row r="7" spans="1:31" s="32" customFormat="1" ht="18.75">
      <c r="A7" s="32">
        <v>6</v>
      </c>
      <c r="B7" s="92" t="s">
        <v>275</v>
      </c>
      <c r="C7" s="55" t="s">
        <v>27</v>
      </c>
      <c r="D7" s="55" t="s">
        <v>287</v>
      </c>
      <c r="E7" s="55" t="s">
        <v>323</v>
      </c>
      <c r="F7" s="55" t="s">
        <v>15</v>
      </c>
      <c r="G7" s="96">
        <v>150000</v>
      </c>
      <c r="H7" s="95">
        <v>40646</v>
      </c>
      <c r="I7" s="55" t="s">
        <v>324</v>
      </c>
      <c r="J7" s="55" t="s">
        <v>325</v>
      </c>
      <c r="K7" s="55" t="s">
        <v>311</v>
      </c>
      <c r="L7" s="55" t="s">
        <v>311</v>
      </c>
      <c r="M7" s="55" t="s">
        <v>326</v>
      </c>
      <c r="N7" s="55"/>
      <c r="O7" s="55" t="s">
        <v>327</v>
      </c>
      <c r="P7" s="55" t="s">
        <v>62</v>
      </c>
      <c r="Q7" s="55" t="s">
        <v>335</v>
      </c>
      <c r="R7" s="55" t="s">
        <v>11</v>
      </c>
      <c r="S7" s="55" t="s">
        <v>793</v>
      </c>
      <c r="T7" s="95">
        <v>40785</v>
      </c>
      <c r="U7" s="96">
        <v>28980</v>
      </c>
      <c r="V7" s="55">
        <v>483</v>
      </c>
      <c r="W7" s="55">
        <v>10.9</v>
      </c>
      <c r="X7" s="55">
        <v>1.02</v>
      </c>
      <c r="Y7" s="55">
        <v>1390</v>
      </c>
      <c r="Z7" s="55">
        <v>174.17</v>
      </c>
      <c r="AA7" s="98">
        <f t="shared" si="0"/>
        <v>5.5577662993572083</v>
      </c>
      <c r="AB7" s="98">
        <f t="shared" si="1"/>
        <v>88.643525737485461</v>
      </c>
      <c r="AC7" s="55">
        <v>0.6</v>
      </c>
      <c r="AD7" s="55"/>
      <c r="AE7" s="117">
        <v>88.6</v>
      </c>
    </row>
    <row r="8" spans="1:31" s="32" customFormat="1" ht="18.75">
      <c r="A8" s="32">
        <v>7</v>
      </c>
      <c r="B8" s="92" t="s">
        <v>276</v>
      </c>
      <c r="C8" s="55" t="s">
        <v>29</v>
      </c>
      <c r="D8" s="55" t="s">
        <v>287</v>
      </c>
      <c r="E8" s="55" t="s">
        <v>30</v>
      </c>
      <c r="F8" s="55" t="s">
        <v>15</v>
      </c>
      <c r="G8" s="96">
        <v>165000</v>
      </c>
      <c r="H8" s="95">
        <v>40651</v>
      </c>
      <c r="I8" s="55" t="s">
        <v>31</v>
      </c>
      <c r="J8" s="55" t="s">
        <v>301</v>
      </c>
      <c r="K8" s="55" t="s">
        <v>311</v>
      </c>
      <c r="L8" s="55" t="s">
        <v>311</v>
      </c>
      <c r="M8" s="55"/>
      <c r="N8" s="55"/>
      <c r="O8" s="55" t="s">
        <v>328</v>
      </c>
      <c r="P8" s="55" t="s">
        <v>311</v>
      </c>
      <c r="Q8" s="55" t="s">
        <v>335</v>
      </c>
      <c r="R8" s="55" t="s">
        <v>329</v>
      </c>
      <c r="S8" s="55" t="s">
        <v>793</v>
      </c>
      <c r="T8" s="95">
        <v>40791</v>
      </c>
      <c r="U8" s="96">
        <v>29820</v>
      </c>
      <c r="V8" s="55">
        <v>497</v>
      </c>
      <c r="W8" s="55">
        <v>12.8</v>
      </c>
      <c r="X8" s="55">
        <v>1.0023</v>
      </c>
      <c r="Y8" s="55">
        <v>624</v>
      </c>
      <c r="Z8" s="55">
        <v>408</v>
      </c>
      <c r="AA8" s="98">
        <f t="shared" si="0"/>
        <v>5.844628099173554</v>
      </c>
      <c r="AB8" s="98">
        <f t="shared" si="1"/>
        <v>85.23093198529412</v>
      </c>
      <c r="AC8" s="55">
        <v>0.06</v>
      </c>
      <c r="AD8" s="55"/>
      <c r="AE8" s="117">
        <v>85.23</v>
      </c>
    </row>
    <row r="9" spans="1:31" s="32" customFormat="1" ht="18.75">
      <c r="A9" s="32">
        <v>8</v>
      </c>
      <c r="B9" s="92" t="s">
        <v>277</v>
      </c>
      <c r="C9" s="55" t="s">
        <v>29</v>
      </c>
      <c r="D9" s="55" t="s">
        <v>287</v>
      </c>
      <c r="E9" s="55" t="s">
        <v>330</v>
      </c>
      <c r="F9" s="55" t="s">
        <v>15</v>
      </c>
      <c r="G9" s="96">
        <v>150000</v>
      </c>
      <c r="H9" s="95">
        <v>40642</v>
      </c>
      <c r="I9" s="55" t="s">
        <v>494</v>
      </c>
      <c r="J9" s="55" t="s">
        <v>301</v>
      </c>
      <c r="K9" s="55" t="s">
        <v>331</v>
      </c>
      <c r="L9" s="55" t="s">
        <v>311</v>
      </c>
      <c r="M9" s="55"/>
      <c r="N9" s="55" t="s">
        <v>332</v>
      </c>
      <c r="O9" s="55" t="s">
        <v>333</v>
      </c>
      <c r="P9" s="55" t="s">
        <v>334</v>
      </c>
      <c r="Q9" s="55" t="s">
        <v>65</v>
      </c>
      <c r="R9" s="55" t="s">
        <v>336</v>
      </c>
      <c r="S9" s="55" t="s">
        <v>793</v>
      </c>
      <c r="T9" s="95">
        <v>40785</v>
      </c>
      <c r="U9" s="96">
        <v>28460</v>
      </c>
      <c r="V9" s="55">
        <v>474.33300000000003</v>
      </c>
      <c r="W9" s="55">
        <v>12.2</v>
      </c>
      <c r="X9" s="55">
        <v>1.0092000000000001</v>
      </c>
      <c r="Y9" s="55">
        <v>480</v>
      </c>
      <c r="Z9" s="55">
        <v>510</v>
      </c>
      <c r="AA9" s="98">
        <f t="shared" si="0"/>
        <v>5.6198347107438016</v>
      </c>
      <c r="AB9" s="98">
        <f t="shared" si="1"/>
        <v>85.179883081764729</v>
      </c>
      <c r="AC9" s="55">
        <v>1</v>
      </c>
      <c r="AD9" s="55"/>
      <c r="AE9" s="117">
        <v>85.18</v>
      </c>
    </row>
    <row r="10" spans="1:31" s="32" customFormat="1" ht="18.75">
      <c r="A10" s="32">
        <v>9</v>
      </c>
      <c r="B10" s="92" t="s">
        <v>278</v>
      </c>
      <c r="C10" s="55" t="s">
        <v>29</v>
      </c>
      <c r="D10" s="55" t="s">
        <v>287</v>
      </c>
      <c r="E10" s="55" t="s">
        <v>399</v>
      </c>
      <c r="F10" s="55" t="s">
        <v>15</v>
      </c>
      <c r="G10" s="96">
        <v>160000</v>
      </c>
      <c r="H10" s="95">
        <v>40640</v>
      </c>
      <c r="I10" s="55" t="s">
        <v>495</v>
      </c>
      <c r="J10" s="55" t="s">
        <v>301</v>
      </c>
      <c r="K10" s="55" t="s">
        <v>311</v>
      </c>
      <c r="L10" s="55" t="s">
        <v>311</v>
      </c>
      <c r="M10" s="55"/>
      <c r="N10" s="55"/>
      <c r="O10" s="55" t="s">
        <v>337</v>
      </c>
      <c r="P10" s="55" t="s">
        <v>338</v>
      </c>
      <c r="Q10" s="55" t="s">
        <v>335</v>
      </c>
      <c r="R10" s="55" t="s">
        <v>339</v>
      </c>
      <c r="S10" s="55" t="s">
        <v>808</v>
      </c>
      <c r="T10" s="95">
        <v>40808</v>
      </c>
      <c r="U10" s="96">
        <v>28020</v>
      </c>
      <c r="V10" s="55">
        <v>467</v>
      </c>
      <c r="W10" s="55">
        <v>10.199999999999999</v>
      </c>
      <c r="X10" s="55">
        <v>1.0322</v>
      </c>
      <c r="Y10" s="55">
        <v>798</v>
      </c>
      <c r="Z10" s="55">
        <v>318</v>
      </c>
      <c r="AA10" s="98">
        <f t="shared" si="0"/>
        <v>5.8256198347107437</v>
      </c>
      <c r="AB10" s="98">
        <f t="shared" si="1"/>
        <v>82.744396935735566</v>
      </c>
      <c r="AC10" s="55">
        <v>0.1</v>
      </c>
      <c r="AD10" s="55"/>
      <c r="AE10" s="117">
        <v>82.74</v>
      </c>
    </row>
    <row r="11" spans="1:31" s="32" customFormat="1" ht="18.75">
      <c r="A11" s="32">
        <v>11</v>
      </c>
      <c r="B11" s="109" t="s">
        <v>280</v>
      </c>
      <c r="C11" s="55" t="s">
        <v>290</v>
      </c>
      <c r="D11" s="55" t="s">
        <v>287</v>
      </c>
      <c r="E11" s="55" t="s">
        <v>344</v>
      </c>
      <c r="F11" s="55" t="s">
        <v>15</v>
      </c>
      <c r="G11" s="96">
        <v>145000</v>
      </c>
      <c r="H11" s="95">
        <v>40638</v>
      </c>
      <c r="I11" s="55" t="s">
        <v>31</v>
      </c>
      <c r="J11" s="55" t="s">
        <v>345</v>
      </c>
      <c r="K11" s="55" t="s">
        <v>346</v>
      </c>
      <c r="L11" s="55" t="s">
        <v>347</v>
      </c>
      <c r="M11" s="55" t="s">
        <v>348</v>
      </c>
      <c r="N11" s="55" t="s">
        <v>349</v>
      </c>
      <c r="O11" s="55" t="s">
        <v>350</v>
      </c>
      <c r="P11" s="55"/>
      <c r="Q11" s="55" t="s">
        <v>351</v>
      </c>
      <c r="R11" s="55" t="s">
        <v>352</v>
      </c>
      <c r="S11" s="55" t="s">
        <v>788</v>
      </c>
      <c r="T11" s="95">
        <v>40793</v>
      </c>
      <c r="U11" s="96">
        <v>26020</v>
      </c>
      <c r="V11" s="55">
        <v>433.66699999999997</v>
      </c>
      <c r="W11" s="55">
        <v>12.2</v>
      </c>
      <c r="X11" s="55">
        <v>1.0089999999999999</v>
      </c>
      <c r="Y11" s="55">
        <v>872</v>
      </c>
      <c r="Z11" s="55">
        <v>285</v>
      </c>
      <c r="AA11" s="98">
        <f>(Y11*Z11)/43560</f>
        <v>5.7052341597796143</v>
      </c>
      <c r="AB11" s="98">
        <f>(V11*X11)/AA11</f>
        <v>76.696239057943004</v>
      </c>
      <c r="AC11" s="55">
        <v>0.08</v>
      </c>
      <c r="AD11" s="55"/>
      <c r="AE11" s="117">
        <v>76.766999999999996</v>
      </c>
    </row>
    <row r="12" spans="1:31" s="32" customFormat="1" ht="18.75">
      <c r="A12" s="32">
        <v>10</v>
      </c>
      <c r="B12" s="109" t="s">
        <v>279</v>
      </c>
      <c r="C12" s="55" t="s">
        <v>29</v>
      </c>
      <c r="D12" s="55" t="s">
        <v>287</v>
      </c>
      <c r="E12" s="55" t="s">
        <v>340</v>
      </c>
      <c r="F12" s="55" t="s">
        <v>15</v>
      </c>
      <c r="G12" s="96">
        <v>144000</v>
      </c>
      <c r="H12" s="95">
        <v>40647</v>
      </c>
      <c r="I12" s="55" t="s">
        <v>293</v>
      </c>
      <c r="J12" s="55"/>
      <c r="K12" s="55" t="s">
        <v>311</v>
      </c>
      <c r="L12" s="55" t="s">
        <v>311</v>
      </c>
      <c r="M12" s="55" t="s">
        <v>341</v>
      </c>
      <c r="N12" s="55" t="s">
        <v>67</v>
      </c>
      <c r="O12" s="55" t="s">
        <v>342</v>
      </c>
      <c r="P12" s="55"/>
      <c r="Q12" s="55"/>
      <c r="R12" s="55" t="s">
        <v>343</v>
      </c>
      <c r="S12" s="55" t="s">
        <v>788</v>
      </c>
      <c r="T12" s="95">
        <v>40788</v>
      </c>
      <c r="U12" s="96">
        <v>23960</v>
      </c>
      <c r="V12" s="55">
        <v>399.33</v>
      </c>
      <c r="W12" s="55">
        <v>11.6</v>
      </c>
      <c r="X12" s="55">
        <v>1.0161</v>
      </c>
      <c r="Y12" s="55">
        <v>588</v>
      </c>
      <c r="Z12" s="55">
        <v>402</v>
      </c>
      <c r="AA12" s="98">
        <f t="shared" si="0"/>
        <v>5.4264462809917351</v>
      </c>
      <c r="AB12" s="98">
        <f>(V12*X12)/AA12</f>
        <v>74.774390455376178</v>
      </c>
      <c r="AC12" s="55">
        <v>1</v>
      </c>
      <c r="AD12" s="55"/>
      <c r="AE12" s="117">
        <v>74.7744</v>
      </c>
    </row>
    <row r="13" spans="1:31" s="32" customFormat="1" ht="18.75">
      <c r="B13" s="92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98"/>
      <c r="AB13" s="98"/>
      <c r="AC13" s="55"/>
      <c r="AD13" s="55"/>
      <c r="AE13" s="117"/>
    </row>
    <row r="14" spans="1:31" s="32" customFormat="1" ht="18.75">
      <c r="A14" s="32">
        <v>1</v>
      </c>
      <c r="B14" s="92" t="s">
        <v>281</v>
      </c>
      <c r="C14" s="55" t="s">
        <v>34</v>
      </c>
      <c r="D14" s="55" t="s">
        <v>288</v>
      </c>
      <c r="E14" s="55" t="s">
        <v>30</v>
      </c>
      <c r="F14" s="55" t="s">
        <v>15</v>
      </c>
      <c r="G14" s="96">
        <v>180000</v>
      </c>
      <c r="H14" s="95">
        <v>40672</v>
      </c>
      <c r="I14" s="55" t="s">
        <v>496</v>
      </c>
      <c r="J14" s="55" t="s">
        <v>353</v>
      </c>
      <c r="K14" s="55" t="s">
        <v>354</v>
      </c>
      <c r="L14" s="55" t="s">
        <v>1019</v>
      </c>
      <c r="M14" s="55"/>
      <c r="N14" s="55" t="s">
        <v>68</v>
      </c>
      <c r="O14" s="55" t="s">
        <v>355</v>
      </c>
      <c r="P14" s="55" t="s">
        <v>356</v>
      </c>
      <c r="Q14" s="55" t="s">
        <v>357</v>
      </c>
      <c r="R14" s="55" t="s">
        <v>11</v>
      </c>
      <c r="S14" s="55" t="s">
        <v>793</v>
      </c>
      <c r="T14" s="95">
        <v>40815</v>
      </c>
      <c r="U14" s="96">
        <v>24780</v>
      </c>
      <c r="V14" s="55">
        <v>413</v>
      </c>
      <c r="W14" s="55">
        <v>12.9</v>
      </c>
      <c r="X14" s="55">
        <v>1.0009999999999999</v>
      </c>
      <c r="Y14" s="55">
        <v>525</v>
      </c>
      <c r="Z14" s="55">
        <v>418</v>
      </c>
      <c r="AA14" s="98">
        <f t="shared" si="0"/>
        <v>5.0378787878787881</v>
      </c>
      <c r="AB14" s="98">
        <f t="shared" si="1"/>
        <v>82.060926315789459</v>
      </c>
      <c r="AC14" s="55">
        <v>0.2</v>
      </c>
      <c r="AD14" s="55"/>
      <c r="AE14" s="117">
        <v>82.058000000000007</v>
      </c>
    </row>
    <row r="15" spans="1:31" s="32" customFormat="1" ht="18.75">
      <c r="A15" s="32">
        <v>2</v>
      </c>
      <c r="B15" s="92" t="s">
        <v>37</v>
      </c>
      <c r="C15" s="55" t="s">
        <v>38</v>
      </c>
      <c r="D15" s="55" t="s">
        <v>288</v>
      </c>
      <c r="E15" s="55" t="s">
        <v>7</v>
      </c>
      <c r="F15" s="55" t="s">
        <v>15</v>
      </c>
      <c r="G15" s="96">
        <v>171000</v>
      </c>
      <c r="H15" s="95">
        <v>40681</v>
      </c>
      <c r="I15" s="55" t="s">
        <v>497</v>
      </c>
      <c r="J15" s="55" t="s">
        <v>358</v>
      </c>
      <c r="K15" s="55" t="s">
        <v>359</v>
      </c>
      <c r="L15" s="55" t="s">
        <v>311</v>
      </c>
      <c r="M15" s="55"/>
      <c r="N15" s="55"/>
      <c r="O15" s="55" t="s">
        <v>360</v>
      </c>
      <c r="P15" s="55" t="s">
        <v>62</v>
      </c>
      <c r="Q15" s="55" t="s">
        <v>361</v>
      </c>
      <c r="R15" s="55" t="s">
        <v>362</v>
      </c>
      <c r="S15" s="55" t="s">
        <v>788</v>
      </c>
      <c r="T15" s="95">
        <v>40830</v>
      </c>
      <c r="U15" s="96">
        <v>25540</v>
      </c>
      <c r="V15" s="55">
        <v>425.66699999999997</v>
      </c>
      <c r="W15" s="55">
        <v>11.7</v>
      </c>
      <c r="X15" s="55">
        <v>1.0149999999999999</v>
      </c>
      <c r="Y15" s="55">
        <v>1020</v>
      </c>
      <c r="Z15" s="55">
        <v>230</v>
      </c>
      <c r="AA15" s="98">
        <f t="shared" si="0"/>
        <v>5.3856749311294765</v>
      </c>
      <c r="AB15" s="98">
        <f t="shared" si="1"/>
        <v>80.222443895140657</v>
      </c>
      <c r="AC15" s="55">
        <v>1.1299999999999999</v>
      </c>
      <c r="AD15" s="116">
        <f>AB15*(AC15-1)/100</f>
        <v>0.10428917706368276</v>
      </c>
      <c r="AE15" s="117">
        <v>80.114000000000004</v>
      </c>
    </row>
    <row r="16" spans="1:31" s="32" customFormat="1" ht="18.75">
      <c r="A16" s="32">
        <v>3</v>
      </c>
      <c r="B16" s="92" t="s">
        <v>363</v>
      </c>
      <c r="C16" s="55" t="s">
        <v>29</v>
      </c>
      <c r="D16" s="55" t="s">
        <v>288</v>
      </c>
      <c r="E16" s="55" t="s">
        <v>364</v>
      </c>
      <c r="F16" s="55" t="s">
        <v>15</v>
      </c>
      <c r="G16" s="96">
        <v>155000</v>
      </c>
      <c r="H16" s="95">
        <v>40667</v>
      </c>
      <c r="I16" s="55" t="s">
        <v>498</v>
      </c>
      <c r="J16" s="55" t="s">
        <v>301</v>
      </c>
      <c r="K16" s="55"/>
      <c r="L16" s="55"/>
      <c r="M16" s="55"/>
      <c r="N16" s="55" t="s">
        <v>365</v>
      </c>
      <c r="O16" s="55" t="s">
        <v>328</v>
      </c>
      <c r="P16" s="55" t="s">
        <v>366</v>
      </c>
      <c r="Q16" s="55" t="s">
        <v>361</v>
      </c>
      <c r="R16" s="55" t="s">
        <v>367</v>
      </c>
      <c r="S16" s="55" t="s">
        <v>793</v>
      </c>
      <c r="T16" s="95">
        <v>40814</v>
      </c>
      <c r="U16" s="96">
        <v>22660</v>
      </c>
      <c r="V16" s="55">
        <v>377.66699999999997</v>
      </c>
      <c r="W16" s="55">
        <v>12.2</v>
      </c>
      <c r="X16" s="55">
        <v>1.0092000000000001</v>
      </c>
      <c r="Y16" s="55">
        <v>542</v>
      </c>
      <c r="Z16" s="55">
        <v>411</v>
      </c>
      <c r="AA16" s="98">
        <f t="shared" si="0"/>
        <v>5.1139118457300272</v>
      </c>
      <c r="AB16" s="98">
        <f t="shared" si="1"/>
        <v>74.530329794058233</v>
      </c>
      <c r="AC16" s="55">
        <v>0.4</v>
      </c>
      <c r="AD16" s="116"/>
      <c r="AE16" s="117">
        <v>74.39</v>
      </c>
    </row>
    <row r="17" spans="1:31" s="32" customFormat="1" ht="18.75">
      <c r="A17" s="32">
        <v>4</v>
      </c>
      <c r="B17" s="92" t="s">
        <v>282</v>
      </c>
      <c r="C17" s="55" t="s">
        <v>39</v>
      </c>
      <c r="D17" s="55" t="s">
        <v>288</v>
      </c>
      <c r="E17" s="55" t="s">
        <v>368</v>
      </c>
      <c r="F17" s="55" t="s">
        <v>15</v>
      </c>
      <c r="G17" s="96">
        <v>180000</v>
      </c>
      <c r="H17" s="95">
        <v>40661</v>
      </c>
      <c r="I17" s="55" t="s">
        <v>31</v>
      </c>
      <c r="J17" s="55"/>
      <c r="K17" s="55" t="s">
        <v>369</v>
      </c>
      <c r="L17" s="55" t="s">
        <v>311</v>
      </c>
      <c r="M17" s="55"/>
      <c r="N17" s="55"/>
      <c r="O17" s="55" t="s">
        <v>370</v>
      </c>
      <c r="P17" s="55" t="s">
        <v>371</v>
      </c>
      <c r="Q17" s="55" t="s">
        <v>372</v>
      </c>
      <c r="R17" s="55" t="s">
        <v>373</v>
      </c>
      <c r="S17" s="55" t="s">
        <v>805</v>
      </c>
      <c r="T17" s="95">
        <v>40821</v>
      </c>
      <c r="U17" s="96">
        <v>24320</v>
      </c>
      <c r="V17" s="55">
        <v>405.33300000000003</v>
      </c>
      <c r="W17" s="55">
        <v>11.3</v>
      </c>
      <c r="X17" s="55">
        <v>1.0195000000000001</v>
      </c>
      <c r="Y17" s="55">
        <v>422.5</v>
      </c>
      <c r="Z17" s="55">
        <v>599.5</v>
      </c>
      <c r="AA17" s="98">
        <f t="shared" si="0"/>
        <v>5.814709595959596</v>
      </c>
      <c r="AB17" s="98">
        <f t="shared" si="1"/>
        <v>71.067520515064331</v>
      </c>
      <c r="AC17" s="55">
        <v>0.4</v>
      </c>
      <c r="AD17" s="116"/>
      <c r="AE17" s="117">
        <v>71.069999999999993</v>
      </c>
    </row>
    <row r="18" spans="1:31" s="32" customFormat="1" ht="18.75">
      <c r="A18" s="32">
        <v>5</v>
      </c>
      <c r="B18" s="92" t="s">
        <v>283</v>
      </c>
      <c r="C18" s="55" t="s">
        <v>291</v>
      </c>
      <c r="D18" s="55" t="s">
        <v>288</v>
      </c>
      <c r="E18" s="55" t="s">
        <v>368</v>
      </c>
      <c r="F18" s="55" t="s">
        <v>15</v>
      </c>
      <c r="G18" s="96">
        <v>140000</v>
      </c>
      <c r="H18" s="95">
        <v>40670</v>
      </c>
      <c r="I18" s="55" t="s">
        <v>25</v>
      </c>
      <c r="J18" s="55" t="s">
        <v>311</v>
      </c>
      <c r="K18" s="55" t="s">
        <v>374</v>
      </c>
      <c r="L18" s="55"/>
      <c r="M18" s="55"/>
      <c r="N18" s="55"/>
      <c r="O18" s="55" t="s">
        <v>375</v>
      </c>
      <c r="P18" s="55"/>
      <c r="Q18" s="55" t="s">
        <v>65</v>
      </c>
      <c r="R18" s="55" t="s">
        <v>376</v>
      </c>
      <c r="S18" s="55" t="s">
        <v>788</v>
      </c>
      <c r="T18" s="95">
        <v>40816</v>
      </c>
      <c r="U18" s="96">
        <v>19500</v>
      </c>
      <c r="V18" s="55">
        <v>325</v>
      </c>
      <c r="W18" s="55">
        <v>10.4</v>
      </c>
      <c r="X18" s="55">
        <v>1.03</v>
      </c>
      <c r="Y18" s="55">
        <v>1742.4</v>
      </c>
      <c r="Z18" s="55">
        <v>125</v>
      </c>
      <c r="AA18" s="98">
        <f t="shared" si="0"/>
        <v>5</v>
      </c>
      <c r="AB18" s="98">
        <f t="shared" si="1"/>
        <v>66.95</v>
      </c>
      <c r="AC18" s="55">
        <v>0.9</v>
      </c>
      <c r="AD18" s="116"/>
      <c r="AE18" s="117">
        <v>66.95</v>
      </c>
    </row>
    <row r="19" spans="1:31" s="32" customFormat="1" ht="18.75">
      <c r="A19" s="32">
        <v>6</v>
      </c>
      <c r="B19" s="92" t="s">
        <v>284</v>
      </c>
      <c r="C19" s="55" t="s">
        <v>226</v>
      </c>
      <c r="D19" s="55" t="s">
        <v>288</v>
      </c>
      <c r="E19" s="55" t="s">
        <v>397</v>
      </c>
      <c r="F19" s="55" t="s">
        <v>398</v>
      </c>
      <c r="G19" s="96">
        <v>154000</v>
      </c>
      <c r="H19" s="95">
        <v>40673</v>
      </c>
      <c r="I19" s="55" t="s">
        <v>45</v>
      </c>
      <c r="J19" s="55" t="s">
        <v>301</v>
      </c>
      <c r="K19" s="55" t="s">
        <v>311</v>
      </c>
      <c r="L19" s="55"/>
      <c r="M19" s="55"/>
      <c r="N19" s="55" t="s">
        <v>296</v>
      </c>
      <c r="O19" s="55" t="s">
        <v>377</v>
      </c>
      <c r="P19" s="55" t="s">
        <v>62</v>
      </c>
      <c r="Q19" s="55" t="s">
        <v>361</v>
      </c>
      <c r="R19" s="55" t="s">
        <v>378</v>
      </c>
      <c r="S19" s="55" t="s">
        <v>795</v>
      </c>
      <c r="T19" s="95">
        <v>40816</v>
      </c>
      <c r="U19" s="96">
        <v>21240</v>
      </c>
      <c r="V19" s="55">
        <v>354</v>
      </c>
      <c r="W19" s="55">
        <v>10.1</v>
      </c>
      <c r="X19" s="55">
        <v>1.0329999999999999</v>
      </c>
      <c r="Y19" s="55">
        <v>1205</v>
      </c>
      <c r="Z19" s="55">
        <v>250</v>
      </c>
      <c r="AA19" s="98">
        <f t="shared" si="0"/>
        <v>6.9157483930211203</v>
      </c>
      <c r="AB19" s="98">
        <f t="shared" si="1"/>
        <v>52.876706788381739</v>
      </c>
      <c r="AC19" s="55">
        <v>1.8</v>
      </c>
      <c r="AD19" s="116">
        <f>AB19*(AC19-1)/100</f>
        <v>0.42301365430705395</v>
      </c>
      <c r="AE19" s="117">
        <v>52.497</v>
      </c>
    </row>
    <row r="20" spans="1:31" s="32" customFormat="1" ht="18.75">
      <c r="B20" s="92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98"/>
      <c r="AB20" s="98"/>
      <c r="AC20" s="55"/>
      <c r="AD20" s="116"/>
      <c r="AE20" s="117"/>
    </row>
    <row r="21" spans="1:31" s="32" customFormat="1" ht="18.75">
      <c r="A21" s="32">
        <v>1</v>
      </c>
      <c r="B21" s="92" t="s">
        <v>212</v>
      </c>
      <c r="C21" s="55" t="s">
        <v>41</v>
      </c>
      <c r="D21" s="55" t="s">
        <v>289</v>
      </c>
      <c r="E21" s="55" t="s">
        <v>379</v>
      </c>
      <c r="F21" s="55" t="s">
        <v>15</v>
      </c>
      <c r="G21" s="96">
        <v>140000</v>
      </c>
      <c r="H21" s="95">
        <v>40704</v>
      </c>
      <c r="I21" s="55" t="s">
        <v>499</v>
      </c>
      <c r="J21" s="55" t="s">
        <v>301</v>
      </c>
      <c r="K21" s="55" t="s">
        <v>380</v>
      </c>
      <c r="L21" s="55"/>
      <c r="M21" s="55"/>
      <c r="N21" s="55" t="s">
        <v>67</v>
      </c>
      <c r="O21" s="55" t="s">
        <v>328</v>
      </c>
      <c r="P21" s="55" t="s">
        <v>381</v>
      </c>
      <c r="Q21" s="55" t="s">
        <v>361</v>
      </c>
      <c r="R21" s="55" t="s">
        <v>382</v>
      </c>
      <c r="S21" s="55" t="s">
        <v>801</v>
      </c>
      <c r="T21" s="95">
        <v>40820</v>
      </c>
      <c r="U21" s="96">
        <v>18740</v>
      </c>
      <c r="V21" s="55">
        <v>312.33300000000003</v>
      </c>
      <c r="W21" s="55">
        <v>11.3</v>
      </c>
      <c r="X21" s="55">
        <v>1.0195000000000001</v>
      </c>
      <c r="Y21" s="55">
        <v>369</v>
      </c>
      <c r="Z21" s="55">
        <v>672</v>
      </c>
      <c r="AA21" s="98">
        <f t="shared" si="0"/>
        <v>5.6925619834710748</v>
      </c>
      <c r="AB21" s="98">
        <f t="shared" si="1"/>
        <v>55.936763521341469</v>
      </c>
      <c r="AC21" s="55">
        <v>1</v>
      </c>
      <c r="AD21" s="116"/>
      <c r="AE21" s="117">
        <v>55.93</v>
      </c>
    </row>
    <row r="22" spans="1:31" s="32" customFormat="1" ht="18.75">
      <c r="A22" s="32">
        <v>2</v>
      </c>
      <c r="B22" s="92" t="s">
        <v>285</v>
      </c>
      <c r="C22" s="55" t="s">
        <v>29</v>
      </c>
      <c r="D22" s="55" t="s">
        <v>289</v>
      </c>
      <c r="E22" s="55" t="s">
        <v>384</v>
      </c>
      <c r="F22" s="55" t="s">
        <v>15</v>
      </c>
      <c r="G22" s="96">
        <v>120000</v>
      </c>
      <c r="H22" s="95">
        <v>40696</v>
      </c>
      <c r="I22" s="55" t="s">
        <v>25</v>
      </c>
      <c r="J22" s="55" t="s">
        <v>301</v>
      </c>
      <c r="K22" s="55" t="s">
        <v>385</v>
      </c>
      <c r="L22" s="55"/>
      <c r="M22" s="55" t="s">
        <v>67</v>
      </c>
      <c r="N22" s="55"/>
      <c r="O22" s="55"/>
      <c r="P22" s="55" t="s">
        <v>386</v>
      </c>
      <c r="Q22" s="55" t="s">
        <v>387</v>
      </c>
      <c r="R22" s="55" t="s">
        <v>367</v>
      </c>
      <c r="S22" s="55" t="s">
        <v>801</v>
      </c>
      <c r="T22" s="129">
        <v>40826</v>
      </c>
      <c r="U22" s="96">
        <v>17460</v>
      </c>
      <c r="V22" s="55">
        <v>291</v>
      </c>
      <c r="W22" s="55">
        <v>12.2</v>
      </c>
      <c r="X22" s="55">
        <v>1.0092000000000001</v>
      </c>
      <c r="Y22" s="55">
        <v>300</v>
      </c>
      <c r="Z22" s="55">
        <v>798</v>
      </c>
      <c r="AA22" s="98">
        <f t="shared" si="0"/>
        <v>5.4958677685950414</v>
      </c>
      <c r="AB22" s="98">
        <f t="shared" si="1"/>
        <v>53.436001804511285</v>
      </c>
      <c r="AC22" s="55">
        <v>1.5</v>
      </c>
      <c r="AD22" s="116">
        <f>AB22*(AC22-1)/100</f>
        <v>0.26718000902255645</v>
      </c>
      <c r="AE22" s="117">
        <v>53.16</v>
      </c>
    </row>
    <row r="23" spans="1:31" s="32" customFormat="1" ht="18.75">
      <c r="A23" s="32">
        <v>3</v>
      </c>
      <c r="B23" s="92" t="s">
        <v>286</v>
      </c>
      <c r="C23" s="55" t="s">
        <v>292</v>
      </c>
      <c r="D23" s="55" t="s">
        <v>289</v>
      </c>
      <c r="E23" s="55" t="s">
        <v>388</v>
      </c>
      <c r="F23" s="55" t="s">
        <v>15</v>
      </c>
      <c r="G23" s="96">
        <v>180000</v>
      </c>
      <c r="H23" s="95">
        <v>40707</v>
      </c>
      <c r="I23" s="55" t="s">
        <v>25</v>
      </c>
      <c r="J23" s="55" t="s">
        <v>389</v>
      </c>
      <c r="K23" s="55" t="s">
        <v>390</v>
      </c>
      <c r="L23" s="55" t="s">
        <v>391</v>
      </c>
      <c r="M23" s="55"/>
      <c r="N23" s="55"/>
      <c r="O23" s="55" t="s">
        <v>392</v>
      </c>
      <c r="P23" s="55"/>
      <c r="Q23" s="55"/>
      <c r="R23" s="55" t="s">
        <v>343</v>
      </c>
      <c r="S23" s="55" t="s">
        <v>787</v>
      </c>
      <c r="T23" s="95">
        <v>40837</v>
      </c>
      <c r="U23" s="96">
        <v>16980</v>
      </c>
      <c r="V23" s="55">
        <v>283</v>
      </c>
      <c r="W23" s="55">
        <v>11.1</v>
      </c>
      <c r="X23" s="55">
        <v>1.02</v>
      </c>
      <c r="Y23" s="55">
        <v>1500</v>
      </c>
      <c r="Z23" s="55">
        <v>164</v>
      </c>
      <c r="AA23" s="98">
        <f t="shared" si="0"/>
        <v>5.6473829201101928</v>
      </c>
      <c r="AB23" s="98">
        <f t="shared" si="1"/>
        <v>51.113941463414641</v>
      </c>
      <c r="AC23" s="55">
        <v>1.9</v>
      </c>
      <c r="AD23" s="116">
        <f>AB23*(AC23-1)/100</f>
        <v>0.46002547317073172</v>
      </c>
      <c r="AE23" s="117">
        <v>50.63</v>
      </c>
    </row>
    <row r="24" spans="1:31" s="32" customFormat="1" ht="18.75">
      <c r="B24" s="92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116"/>
      <c r="AE24" s="55"/>
    </row>
    <row r="25" spans="1:31" s="32" customFormat="1" ht="18.75">
      <c r="B25" s="92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</row>
    <row r="26" spans="1:31" s="32" customFormat="1" ht="18.75">
      <c r="B26" s="33"/>
      <c r="I26" s="55"/>
    </row>
    <row r="34" spans="30:30">
      <c r="AD34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13"/>
  <sheetViews>
    <sheetView topLeftCell="AB1" workbookViewId="0">
      <selection activeCell="AD7" sqref="AD7"/>
    </sheetView>
  </sheetViews>
  <sheetFormatPr defaultRowHeight="15.75"/>
  <cols>
    <col min="2" max="2" width="17.375" style="9" bestFit="1" customWidth="1"/>
    <col min="3" max="3" width="11.625" bestFit="1" customWidth="1"/>
    <col min="4" max="4" width="16.125" bestFit="1" customWidth="1"/>
    <col min="5" max="5" width="11" customWidth="1"/>
    <col min="6" max="6" width="20" style="23" bestFit="1" customWidth="1"/>
    <col min="7" max="7" width="14.625" bestFit="1" customWidth="1"/>
    <col min="8" max="8" width="24.25" style="11" bestFit="1" customWidth="1"/>
    <col min="9" max="9" width="25.75" bestFit="1" customWidth="1"/>
    <col min="10" max="10" width="28.125" bestFit="1" customWidth="1"/>
    <col min="11" max="11" width="18" bestFit="1" customWidth="1"/>
    <col min="12" max="12" width="31.125" bestFit="1" customWidth="1"/>
    <col min="13" max="13" width="30.5" bestFit="1" customWidth="1"/>
    <col min="14" max="14" width="26.5" bestFit="1" customWidth="1"/>
    <col min="15" max="15" width="19.875" bestFit="1" customWidth="1"/>
    <col min="16" max="16" width="16.125" bestFit="1" customWidth="1"/>
    <col min="17" max="17" width="30.875" bestFit="1" customWidth="1"/>
    <col min="18" max="18" width="16.375" customWidth="1"/>
    <col min="19" max="19" width="14.25" bestFit="1" customWidth="1"/>
    <col min="20" max="20" width="12.625" style="10" bestFit="1" customWidth="1"/>
    <col min="21" max="21" width="9.875" bestFit="1" customWidth="1"/>
    <col min="22" max="22" width="10.375" bestFit="1" customWidth="1"/>
    <col min="23" max="23" width="12.25" bestFit="1" customWidth="1"/>
    <col min="27" max="27" width="12.75" bestFit="1" customWidth="1"/>
    <col min="28" max="28" width="16.375" bestFit="1" customWidth="1"/>
    <col min="29" max="29" width="8.875" bestFit="1" customWidth="1"/>
    <col min="30" max="30" width="11.375" bestFit="1" customWidth="1"/>
  </cols>
  <sheetData>
    <row r="1" spans="1:30" s="33" customFormat="1" ht="18.75">
      <c r="A1" s="126" t="s">
        <v>253</v>
      </c>
      <c r="B1" s="126" t="s">
        <v>0</v>
      </c>
      <c r="C1" s="126" t="s">
        <v>1</v>
      </c>
      <c r="D1" s="126" t="s">
        <v>6</v>
      </c>
      <c r="E1" s="126" t="s">
        <v>14</v>
      </c>
      <c r="F1" s="127" t="s">
        <v>8</v>
      </c>
      <c r="G1" s="126" t="s">
        <v>9</v>
      </c>
      <c r="H1" s="126" t="s">
        <v>10</v>
      </c>
      <c r="I1" s="126" t="s">
        <v>393</v>
      </c>
      <c r="J1" s="126" t="s">
        <v>49</v>
      </c>
      <c r="K1" s="126" t="s">
        <v>50</v>
      </c>
      <c r="L1" s="126" t="s">
        <v>261</v>
      </c>
      <c r="M1" s="126" t="s">
        <v>394</v>
      </c>
      <c r="N1" s="126" t="s">
        <v>263</v>
      </c>
      <c r="O1" s="126" t="s">
        <v>52</v>
      </c>
      <c r="P1" s="126" t="s">
        <v>51</v>
      </c>
      <c r="Q1" s="126" t="s">
        <v>58</v>
      </c>
      <c r="R1" s="126" t="s">
        <v>12</v>
      </c>
      <c r="S1" s="126" t="s">
        <v>265</v>
      </c>
      <c r="T1" s="128" t="s">
        <v>19</v>
      </c>
      <c r="U1" s="126" t="s">
        <v>18</v>
      </c>
      <c r="V1" s="126" t="s">
        <v>20</v>
      </c>
      <c r="W1" s="126" t="s">
        <v>46</v>
      </c>
      <c r="X1" s="126" t="s">
        <v>119</v>
      </c>
      <c r="Y1" s="126" t="s">
        <v>120</v>
      </c>
      <c r="Z1" s="126" t="s">
        <v>21</v>
      </c>
      <c r="AA1" s="126" t="s">
        <v>270</v>
      </c>
      <c r="AB1" s="126" t="s">
        <v>17</v>
      </c>
      <c r="AC1" s="126" t="s">
        <v>22</v>
      </c>
      <c r="AD1" s="126" t="s">
        <v>395</v>
      </c>
    </row>
    <row r="2" spans="1:30" s="32" customFormat="1" ht="18.75">
      <c r="A2" s="125">
        <v>1</v>
      </c>
      <c r="B2" s="33" t="s">
        <v>400</v>
      </c>
      <c r="C2" s="32" t="s">
        <v>29</v>
      </c>
      <c r="D2" s="32" t="s">
        <v>384</v>
      </c>
      <c r="E2" s="32" t="s">
        <v>15</v>
      </c>
      <c r="F2" s="39">
        <v>140000</v>
      </c>
      <c r="G2" s="35">
        <v>40269</v>
      </c>
      <c r="H2" s="55" t="s">
        <v>500</v>
      </c>
      <c r="I2" s="32" t="s">
        <v>311</v>
      </c>
      <c r="J2" s="32" t="s">
        <v>417</v>
      </c>
      <c r="K2" s="32" t="s">
        <v>311</v>
      </c>
      <c r="L2" s="32" t="s">
        <v>311</v>
      </c>
      <c r="M2" s="32" t="s">
        <v>67</v>
      </c>
      <c r="N2" s="32" t="s">
        <v>375</v>
      </c>
      <c r="O2" s="32" t="s">
        <v>311</v>
      </c>
      <c r="P2" s="32" t="s">
        <v>311</v>
      </c>
      <c r="Q2" s="32" t="s">
        <v>329</v>
      </c>
      <c r="R2" s="32" t="s">
        <v>801</v>
      </c>
      <c r="S2" s="35">
        <v>40418</v>
      </c>
      <c r="T2" s="75">
        <v>27900</v>
      </c>
      <c r="U2" s="32">
        <v>465</v>
      </c>
      <c r="V2" s="32">
        <v>10.5</v>
      </c>
      <c r="W2" s="32">
        <v>1.0286999999999999</v>
      </c>
      <c r="X2" s="32">
        <v>700</v>
      </c>
      <c r="Y2" s="32">
        <v>330</v>
      </c>
      <c r="Z2" s="52">
        <f t="shared" ref="Z2:Z13" si="0">(X2*Y2)/43560</f>
        <v>5.3030303030303028</v>
      </c>
      <c r="AA2" s="52">
        <f>(U2*W2)/Z2</f>
        <v>90.202294285714288</v>
      </c>
      <c r="AB2" s="32">
        <v>1.5</v>
      </c>
      <c r="AC2" s="52">
        <f>AA2*(AB2-1)/100</f>
        <v>0.45101147142857145</v>
      </c>
      <c r="AD2" s="115">
        <v>89.751800000000003</v>
      </c>
    </row>
    <row r="3" spans="1:30" s="32" customFormat="1" ht="18.75">
      <c r="A3" s="32">
        <v>2</v>
      </c>
      <c r="B3" s="33" t="s">
        <v>401</v>
      </c>
      <c r="C3" s="32" t="s">
        <v>402</v>
      </c>
      <c r="D3" s="32" t="s">
        <v>7</v>
      </c>
      <c r="E3" s="32" t="s">
        <v>15</v>
      </c>
      <c r="F3" s="39">
        <v>160000</v>
      </c>
      <c r="G3" s="35">
        <v>40274</v>
      </c>
      <c r="H3" s="55" t="s">
        <v>502</v>
      </c>
      <c r="I3" s="32" t="s">
        <v>311</v>
      </c>
      <c r="J3" s="32" t="s">
        <v>418</v>
      </c>
      <c r="K3" s="32" t="s">
        <v>311</v>
      </c>
      <c r="L3" s="32" t="s">
        <v>311</v>
      </c>
      <c r="M3" s="32" t="s">
        <v>419</v>
      </c>
      <c r="N3" s="32" t="s">
        <v>420</v>
      </c>
      <c r="O3" s="32" t="s">
        <v>421</v>
      </c>
      <c r="P3" s="32" t="s">
        <v>422</v>
      </c>
      <c r="Q3" s="32" t="s">
        <v>367</v>
      </c>
      <c r="R3" s="32" t="s">
        <v>801</v>
      </c>
      <c r="S3" s="35">
        <v>40431</v>
      </c>
      <c r="T3" s="75">
        <v>27340</v>
      </c>
      <c r="U3" s="32">
        <v>455.67</v>
      </c>
      <c r="V3" s="32">
        <v>12.6</v>
      </c>
      <c r="W3" s="32">
        <v>1</v>
      </c>
      <c r="X3" s="32">
        <v>798</v>
      </c>
      <c r="Y3" s="32">
        <v>285</v>
      </c>
      <c r="Z3" s="52">
        <f t="shared" si="0"/>
        <v>5.2210743801652892</v>
      </c>
      <c r="AA3" s="52">
        <f t="shared" ref="AA3:AA13" si="1">(U3*W3)/Z3</f>
        <v>87.275140482785915</v>
      </c>
      <c r="AB3" s="32">
        <v>1</v>
      </c>
      <c r="AC3" s="52"/>
      <c r="AD3" s="115">
        <v>87.27</v>
      </c>
    </row>
    <row r="4" spans="1:30" s="32" customFormat="1" ht="18.75">
      <c r="A4" s="32">
        <v>3</v>
      </c>
      <c r="B4" s="33" t="s">
        <v>403</v>
      </c>
      <c r="C4" s="32" t="s">
        <v>404</v>
      </c>
      <c r="D4" s="32" t="s">
        <v>405</v>
      </c>
      <c r="E4" s="32" t="s">
        <v>15</v>
      </c>
      <c r="F4" s="39">
        <v>148000</v>
      </c>
      <c r="G4" s="35">
        <v>40288</v>
      </c>
      <c r="H4" s="55" t="s">
        <v>501</v>
      </c>
      <c r="K4" s="32" t="s">
        <v>311</v>
      </c>
      <c r="L4" s="32" t="s">
        <v>311</v>
      </c>
      <c r="M4" s="32" t="s">
        <v>423</v>
      </c>
      <c r="N4" s="32" t="s">
        <v>424</v>
      </c>
      <c r="O4" s="32" t="s">
        <v>425</v>
      </c>
      <c r="P4" s="32" t="s">
        <v>426</v>
      </c>
      <c r="Q4" s="32" t="s">
        <v>11</v>
      </c>
      <c r="R4" s="32" t="s">
        <v>793</v>
      </c>
      <c r="S4" s="35">
        <v>40431</v>
      </c>
      <c r="T4" s="75">
        <v>30920</v>
      </c>
      <c r="U4" s="32">
        <v>515.33000000000004</v>
      </c>
      <c r="V4" s="32">
        <v>12.9</v>
      </c>
      <c r="W4" s="32">
        <v>1.0011000000000001</v>
      </c>
      <c r="X4" s="32">
        <v>1160</v>
      </c>
      <c r="Y4" s="32">
        <v>228</v>
      </c>
      <c r="Z4" s="52">
        <f t="shared" si="0"/>
        <v>6.0716253443526167</v>
      </c>
      <c r="AA4" s="52">
        <f t="shared" si="1"/>
        <v>84.968494223684232</v>
      </c>
      <c r="AB4" s="32">
        <v>0.4</v>
      </c>
      <c r="AC4" s="52"/>
      <c r="AD4" s="115">
        <v>84.968800000000002</v>
      </c>
    </row>
    <row r="5" spans="1:30" s="32" customFormat="1" ht="18.75">
      <c r="A5" s="32">
        <v>4</v>
      </c>
      <c r="B5" s="33" t="s">
        <v>406</v>
      </c>
      <c r="C5" s="32" t="s">
        <v>29</v>
      </c>
      <c r="D5" s="32" t="s">
        <v>407</v>
      </c>
      <c r="E5" s="32" t="s">
        <v>15</v>
      </c>
      <c r="F5" s="39">
        <v>150000</v>
      </c>
      <c r="G5" s="35">
        <v>40276</v>
      </c>
      <c r="H5" s="55" t="s">
        <v>293</v>
      </c>
      <c r="I5" s="32" t="s">
        <v>311</v>
      </c>
      <c r="J5" s="32" t="s">
        <v>427</v>
      </c>
      <c r="K5" s="32" t="s">
        <v>311</v>
      </c>
      <c r="L5" s="32" t="s">
        <v>311</v>
      </c>
      <c r="M5" s="32" t="s">
        <v>67</v>
      </c>
      <c r="N5" s="32" t="s">
        <v>428</v>
      </c>
      <c r="O5" s="32" t="s">
        <v>429</v>
      </c>
      <c r="P5" s="32" t="s">
        <v>426</v>
      </c>
      <c r="Q5" s="32" t="s">
        <v>378</v>
      </c>
      <c r="R5" s="32" t="s">
        <v>801</v>
      </c>
      <c r="S5" s="35">
        <v>40428</v>
      </c>
      <c r="T5" s="75">
        <v>27320</v>
      </c>
      <c r="U5" s="32">
        <v>455.33</v>
      </c>
      <c r="V5" s="32">
        <v>12.5</v>
      </c>
      <c r="W5" s="32">
        <v>1.0057</v>
      </c>
      <c r="X5" s="32">
        <v>750</v>
      </c>
      <c r="Y5" s="32">
        <v>320</v>
      </c>
      <c r="Z5" s="52">
        <f t="shared" si="0"/>
        <v>5.5096418732782366</v>
      </c>
      <c r="AA5" s="52">
        <f t="shared" si="1"/>
        <v>83.113456651500002</v>
      </c>
      <c r="AB5" s="32">
        <v>1</v>
      </c>
      <c r="AC5" s="52"/>
      <c r="AD5" s="115">
        <v>83.11</v>
      </c>
    </row>
    <row r="6" spans="1:30" s="32" customFormat="1" ht="18.75">
      <c r="A6" s="32">
        <v>5</v>
      </c>
      <c r="B6" s="33" t="s">
        <v>273</v>
      </c>
      <c r="C6" s="32" t="s">
        <v>23</v>
      </c>
      <c r="D6" s="32" t="s">
        <v>7</v>
      </c>
      <c r="E6" s="32" t="s">
        <v>15</v>
      </c>
      <c r="F6" s="39">
        <v>180000</v>
      </c>
      <c r="G6" s="35">
        <v>40281</v>
      </c>
      <c r="H6" s="55" t="s">
        <v>472</v>
      </c>
      <c r="I6" s="32" t="s">
        <v>433</v>
      </c>
      <c r="J6" s="32" t="s">
        <v>430</v>
      </c>
      <c r="K6" s="32" t="s">
        <v>311</v>
      </c>
      <c r="L6" s="32" t="s">
        <v>311</v>
      </c>
      <c r="M6" s="32" t="s">
        <v>431</v>
      </c>
      <c r="N6" s="32" t="s">
        <v>432</v>
      </c>
      <c r="O6" s="32" t="s">
        <v>311</v>
      </c>
      <c r="P6" s="32" t="s">
        <v>434</v>
      </c>
      <c r="Q6" s="32" t="s">
        <v>435</v>
      </c>
      <c r="R6" s="32" t="s">
        <v>793</v>
      </c>
      <c r="S6" s="35">
        <v>40444</v>
      </c>
      <c r="T6" s="75">
        <v>24820</v>
      </c>
      <c r="U6" s="32">
        <v>413.67</v>
      </c>
      <c r="V6" s="32">
        <v>10.199999999999999</v>
      </c>
      <c r="W6" s="32">
        <v>1.03</v>
      </c>
      <c r="X6" s="32">
        <v>585.5</v>
      </c>
      <c r="Y6" s="32">
        <v>384</v>
      </c>
      <c r="Z6" s="52">
        <f t="shared" si="0"/>
        <v>5.1614325068870519</v>
      </c>
      <c r="AA6" s="52">
        <f t="shared" si="1"/>
        <v>82.550745249786516</v>
      </c>
      <c r="AB6" s="32">
        <v>1</v>
      </c>
      <c r="AC6" s="52"/>
      <c r="AD6" s="115">
        <v>82.57</v>
      </c>
    </row>
    <row r="7" spans="1:30" s="32" customFormat="1" ht="18.75">
      <c r="A7" s="32">
        <v>6</v>
      </c>
      <c r="B7" s="33" t="s">
        <v>408</v>
      </c>
      <c r="C7" s="32" t="s">
        <v>29</v>
      </c>
      <c r="D7" s="32" t="s">
        <v>384</v>
      </c>
      <c r="E7" s="32" t="s">
        <v>15</v>
      </c>
      <c r="F7" s="39">
        <v>140000</v>
      </c>
      <c r="G7" s="35">
        <v>40280</v>
      </c>
      <c r="H7" s="55" t="s">
        <v>503</v>
      </c>
      <c r="I7" s="32" t="s">
        <v>311</v>
      </c>
      <c r="K7" s="32" t="s">
        <v>311</v>
      </c>
      <c r="L7" s="32" t="s">
        <v>436</v>
      </c>
      <c r="M7" s="32" t="s">
        <v>67</v>
      </c>
      <c r="N7" s="32" t="s">
        <v>311</v>
      </c>
      <c r="O7" s="32" t="s">
        <v>438</v>
      </c>
      <c r="P7" s="32" t="s">
        <v>439</v>
      </c>
      <c r="Q7" s="32" t="s">
        <v>382</v>
      </c>
      <c r="R7" s="32" t="s">
        <v>787</v>
      </c>
      <c r="S7" s="35">
        <v>40436</v>
      </c>
      <c r="T7" s="75">
        <v>25980</v>
      </c>
      <c r="U7" s="32">
        <v>433</v>
      </c>
      <c r="V7" s="32">
        <v>12.2</v>
      </c>
      <c r="W7" s="32">
        <v>1.0092000000000001</v>
      </c>
      <c r="X7" s="32">
        <v>700</v>
      </c>
      <c r="Y7" s="32">
        <v>330</v>
      </c>
      <c r="Z7" s="52">
        <f t="shared" si="0"/>
        <v>5.3030303030303028</v>
      </c>
      <c r="AA7" s="52">
        <f t="shared" si="1"/>
        <v>82.402621714285729</v>
      </c>
      <c r="AB7" s="32">
        <v>1</v>
      </c>
      <c r="AC7" s="52"/>
      <c r="AD7" s="115">
        <v>82.403099999999995</v>
      </c>
    </row>
    <row r="8" spans="1:30" s="32" customFormat="1" ht="18.75">
      <c r="A8" s="32">
        <v>7</v>
      </c>
      <c r="B8" s="33" t="s">
        <v>175</v>
      </c>
      <c r="C8" s="32" t="s">
        <v>38</v>
      </c>
      <c r="D8" s="32" t="s">
        <v>176</v>
      </c>
      <c r="E8" s="32" t="s">
        <v>15</v>
      </c>
      <c r="F8" s="39" t="s">
        <v>440</v>
      </c>
      <c r="G8" s="35">
        <v>40304</v>
      </c>
      <c r="H8" s="55" t="s">
        <v>504</v>
      </c>
      <c r="I8" s="32" t="s">
        <v>442</v>
      </c>
      <c r="J8" s="32" t="s">
        <v>441</v>
      </c>
      <c r="K8" s="32" t="s">
        <v>311</v>
      </c>
      <c r="L8" s="32" t="s">
        <v>311</v>
      </c>
      <c r="M8" s="32" t="s">
        <v>311</v>
      </c>
      <c r="N8" s="32" t="s">
        <v>445</v>
      </c>
      <c r="O8" s="32" t="s">
        <v>311</v>
      </c>
      <c r="P8" s="32" t="s">
        <v>311</v>
      </c>
      <c r="Q8" s="32" t="s">
        <v>378</v>
      </c>
      <c r="R8" s="32" t="s">
        <v>788</v>
      </c>
      <c r="S8" s="35">
        <v>40455</v>
      </c>
      <c r="T8" s="75">
        <v>24620</v>
      </c>
      <c r="U8" s="32">
        <v>410.33300000000003</v>
      </c>
      <c r="V8" s="32">
        <v>10.3</v>
      </c>
      <c r="W8" s="32">
        <v>1.0309999999999999</v>
      </c>
      <c r="X8" s="32">
        <v>476</v>
      </c>
      <c r="Y8" s="32">
        <v>476</v>
      </c>
      <c r="Z8" s="52">
        <f t="shared" si="0"/>
        <v>5.2014692378328746</v>
      </c>
      <c r="AA8" s="52">
        <f t="shared" si="1"/>
        <v>81.333427855907061</v>
      </c>
      <c r="AB8" s="32">
        <v>1.7</v>
      </c>
      <c r="AC8" s="52">
        <f>AA8*(AB8-1)/100</f>
        <v>0.5693339949913494</v>
      </c>
      <c r="AD8" s="115">
        <v>80.927000000000007</v>
      </c>
    </row>
    <row r="9" spans="1:30" s="32" customFormat="1" ht="18.75">
      <c r="A9" s="32">
        <v>8</v>
      </c>
      <c r="B9" s="33" t="s">
        <v>409</v>
      </c>
      <c r="C9" s="32" t="s">
        <v>29</v>
      </c>
      <c r="D9" s="32" t="s">
        <v>410</v>
      </c>
      <c r="E9" s="32" t="s">
        <v>15</v>
      </c>
      <c r="F9" s="39">
        <v>140000</v>
      </c>
      <c r="G9" s="35">
        <v>40280</v>
      </c>
      <c r="H9" s="55" t="s">
        <v>505</v>
      </c>
      <c r="I9" s="32" t="s">
        <v>311</v>
      </c>
      <c r="J9" s="32" t="s">
        <v>443</v>
      </c>
      <c r="K9" s="32" t="s">
        <v>311</v>
      </c>
      <c r="L9" s="32" t="s">
        <v>311</v>
      </c>
      <c r="M9" s="32" t="s">
        <v>444</v>
      </c>
      <c r="N9" s="32" t="s">
        <v>311</v>
      </c>
      <c r="O9" s="32" t="s">
        <v>170</v>
      </c>
      <c r="P9" s="32" t="s">
        <v>361</v>
      </c>
      <c r="Q9" s="32" t="s">
        <v>446</v>
      </c>
      <c r="R9" s="32" t="s">
        <v>801</v>
      </c>
      <c r="S9" s="35">
        <v>40436</v>
      </c>
      <c r="T9" s="75">
        <v>22680</v>
      </c>
      <c r="U9" s="32">
        <v>378</v>
      </c>
      <c r="V9" s="32">
        <v>10.4</v>
      </c>
      <c r="W9" s="32">
        <v>1.0299</v>
      </c>
      <c r="X9" s="32">
        <v>894</v>
      </c>
      <c r="Y9" s="32">
        <v>258</v>
      </c>
      <c r="Z9" s="52">
        <f t="shared" si="0"/>
        <v>5.2950413223140496</v>
      </c>
      <c r="AA9" s="52">
        <f t="shared" si="1"/>
        <v>73.522032464491971</v>
      </c>
      <c r="AB9" s="32">
        <v>1</v>
      </c>
      <c r="AC9" s="52"/>
      <c r="AD9" s="115">
        <v>73.522599999999997</v>
      </c>
    </row>
    <row r="10" spans="1:30" s="32" customFormat="1" ht="18.75">
      <c r="A10" s="32">
        <v>9</v>
      </c>
      <c r="B10" s="33" t="s">
        <v>411</v>
      </c>
      <c r="C10" s="32" t="s">
        <v>29</v>
      </c>
      <c r="D10" s="32" t="s">
        <v>412</v>
      </c>
      <c r="E10" s="32" t="s">
        <v>15</v>
      </c>
      <c r="F10" s="39">
        <v>140000</v>
      </c>
      <c r="G10" s="35">
        <v>40280</v>
      </c>
      <c r="H10" s="55" t="s">
        <v>500</v>
      </c>
      <c r="I10" s="32" t="s">
        <v>311</v>
      </c>
      <c r="J10" s="32" t="s">
        <v>447</v>
      </c>
      <c r="K10" s="32" t="s">
        <v>311</v>
      </c>
      <c r="L10" s="32" t="s">
        <v>311</v>
      </c>
      <c r="M10" s="32" t="s">
        <v>67</v>
      </c>
      <c r="N10" s="32" t="s">
        <v>448</v>
      </c>
      <c r="O10" s="32" t="s">
        <v>449</v>
      </c>
      <c r="P10" s="32" t="s">
        <v>361</v>
      </c>
      <c r="Q10" s="32" t="s">
        <v>446</v>
      </c>
      <c r="R10" s="32" t="s">
        <v>801</v>
      </c>
      <c r="S10" s="35">
        <v>40443</v>
      </c>
      <c r="T10" s="75">
        <v>23820</v>
      </c>
      <c r="U10" s="32">
        <v>397</v>
      </c>
      <c r="V10" s="32">
        <v>11.6</v>
      </c>
      <c r="W10" s="32">
        <v>1.0161</v>
      </c>
      <c r="X10" s="32">
        <v>492</v>
      </c>
      <c r="Y10" s="32">
        <v>500</v>
      </c>
      <c r="Z10" s="52">
        <f t="shared" si="0"/>
        <v>5.6473829201101928</v>
      </c>
      <c r="AA10" s="52">
        <f t="shared" si="1"/>
        <v>71.429847365853661</v>
      </c>
      <c r="AB10" s="32">
        <v>1</v>
      </c>
      <c r="AC10" s="52"/>
      <c r="AD10" s="115">
        <v>71.430899999999994</v>
      </c>
    </row>
    <row r="11" spans="1:30" s="32" customFormat="1" ht="18.75">
      <c r="A11" s="32">
        <v>10</v>
      </c>
      <c r="B11" s="33" t="s">
        <v>413</v>
      </c>
      <c r="C11" s="32" t="s">
        <v>29</v>
      </c>
      <c r="D11" s="32" t="s">
        <v>340</v>
      </c>
      <c r="E11" s="32" t="s">
        <v>15</v>
      </c>
      <c r="F11" s="39">
        <v>135000</v>
      </c>
      <c r="G11" s="35">
        <v>40273</v>
      </c>
      <c r="H11" s="55" t="s">
        <v>293</v>
      </c>
      <c r="I11" s="32" t="s">
        <v>311</v>
      </c>
      <c r="J11" s="32" t="s">
        <v>450</v>
      </c>
      <c r="K11" s="32" t="s">
        <v>453</v>
      </c>
      <c r="L11" s="32" t="s">
        <v>311</v>
      </c>
      <c r="M11" s="32" t="s">
        <v>456</v>
      </c>
      <c r="N11" s="32" t="s">
        <v>451</v>
      </c>
      <c r="O11" s="32" t="s">
        <v>452</v>
      </c>
      <c r="P11" s="32" t="s">
        <v>434</v>
      </c>
      <c r="Q11" s="32" t="s">
        <v>382</v>
      </c>
      <c r="R11" s="32" t="s">
        <v>787</v>
      </c>
      <c r="S11" s="35">
        <v>40410</v>
      </c>
      <c r="T11" s="75">
        <v>23540</v>
      </c>
      <c r="U11" s="32">
        <v>392.33</v>
      </c>
      <c r="V11" s="32">
        <v>13.1</v>
      </c>
      <c r="W11" s="32">
        <v>0.99890000000000001</v>
      </c>
      <c r="X11" s="32">
        <v>730</v>
      </c>
      <c r="Y11" s="32">
        <v>330</v>
      </c>
      <c r="Z11" s="52">
        <f t="shared" si="0"/>
        <v>5.5303030303030303</v>
      </c>
      <c r="AA11" s="52">
        <f t="shared" si="1"/>
        <v>70.863826964383563</v>
      </c>
      <c r="AB11" s="32">
        <v>1</v>
      </c>
      <c r="AC11" s="52"/>
      <c r="AD11" s="115">
        <v>70.87</v>
      </c>
    </row>
    <row r="12" spans="1:30" s="32" customFormat="1" ht="18.75">
      <c r="A12" s="32">
        <v>11</v>
      </c>
      <c r="B12" s="33" t="s">
        <v>414</v>
      </c>
      <c r="C12" s="32" t="s">
        <v>493</v>
      </c>
      <c r="D12" s="32" t="s">
        <v>415</v>
      </c>
      <c r="E12" s="32" t="s">
        <v>15</v>
      </c>
      <c r="F12" s="39" t="s">
        <v>454</v>
      </c>
      <c r="G12" s="35">
        <v>40313</v>
      </c>
      <c r="H12" s="55" t="s">
        <v>293</v>
      </c>
      <c r="I12" s="32" t="s">
        <v>311</v>
      </c>
      <c r="J12" s="32" t="s">
        <v>455</v>
      </c>
      <c r="K12" s="32" t="s">
        <v>311</v>
      </c>
      <c r="L12" s="32" t="s">
        <v>311</v>
      </c>
      <c r="M12" s="32" t="s">
        <v>431</v>
      </c>
      <c r="N12" s="32" t="s">
        <v>67</v>
      </c>
      <c r="O12" s="32" t="s">
        <v>311</v>
      </c>
      <c r="P12" s="32" t="s">
        <v>311</v>
      </c>
      <c r="Q12" s="32" t="s">
        <v>378</v>
      </c>
      <c r="R12" s="32" t="s">
        <v>796</v>
      </c>
      <c r="S12" s="35">
        <v>40424</v>
      </c>
      <c r="T12" s="75">
        <v>19240</v>
      </c>
      <c r="U12" s="32">
        <v>320.67</v>
      </c>
      <c r="V12" s="32">
        <v>12</v>
      </c>
      <c r="W12" s="32">
        <v>1</v>
      </c>
      <c r="X12" s="32">
        <v>467</v>
      </c>
      <c r="Y12" s="32">
        <v>467</v>
      </c>
      <c r="Z12" s="52">
        <f t="shared" si="0"/>
        <v>5.0066345270890729</v>
      </c>
      <c r="AA12" s="52">
        <f t="shared" si="1"/>
        <v>64.049013017621249</v>
      </c>
      <c r="AB12" s="32">
        <v>2</v>
      </c>
      <c r="AC12" s="52">
        <f>AA12*(AB12-1)/100</f>
        <v>0.64049013017621248</v>
      </c>
      <c r="AD12" s="115">
        <v>64.066000000000003</v>
      </c>
    </row>
    <row r="13" spans="1:30" s="32" customFormat="1" ht="18.75">
      <c r="A13" s="32">
        <v>12</v>
      </c>
      <c r="B13" s="33" t="s">
        <v>416</v>
      </c>
      <c r="C13" s="32" t="s">
        <v>29</v>
      </c>
      <c r="D13" s="32" t="s">
        <v>323</v>
      </c>
      <c r="E13" s="32" t="s">
        <v>15</v>
      </c>
      <c r="F13" s="39">
        <v>140000</v>
      </c>
      <c r="G13" s="35">
        <v>40274</v>
      </c>
      <c r="H13" s="55" t="s">
        <v>293</v>
      </c>
      <c r="I13" s="32" t="s">
        <v>311</v>
      </c>
      <c r="J13" s="32" t="s">
        <v>458</v>
      </c>
      <c r="K13" s="32" t="s">
        <v>311</v>
      </c>
      <c r="L13" s="32" t="s">
        <v>459</v>
      </c>
      <c r="M13" s="32" t="s">
        <v>67</v>
      </c>
      <c r="N13" s="32" t="s">
        <v>375</v>
      </c>
      <c r="O13" s="32" t="s">
        <v>452</v>
      </c>
      <c r="P13" s="32" t="s">
        <v>426</v>
      </c>
      <c r="Q13" s="32" t="s">
        <v>460</v>
      </c>
      <c r="R13" s="32" t="s">
        <v>801</v>
      </c>
      <c r="S13" s="35">
        <v>40424</v>
      </c>
      <c r="T13" s="75">
        <v>19320</v>
      </c>
      <c r="U13" s="32">
        <v>322</v>
      </c>
      <c r="V13" s="32">
        <v>11.1</v>
      </c>
      <c r="W13" s="32">
        <v>1.0218</v>
      </c>
      <c r="X13" s="32">
        <v>700</v>
      </c>
      <c r="Y13" s="32">
        <v>330</v>
      </c>
      <c r="Z13" s="52">
        <f t="shared" si="0"/>
        <v>5.3030303030303028</v>
      </c>
      <c r="AA13" s="52">
        <f t="shared" si="1"/>
        <v>62.043696000000011</v>
      </c>
      <c r="AB13" s="32">
        <v>1</v>
      </c>
      <c r="AC13" s="52"/>
      <c r="AD13" s="115">
        <v>62.043999999999997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21"/>
  <sheetViews>
    <sheetView workbookViewId="0">
      <selection activeCell="AD15" sqref="AD15"/>
    </sheetView>
  </sheetViews>
  <sheetFormatPr defaultRowHeight="15.75"/>
  <cols>
    <col min="2" max="2" width="35.375" style="9" bestFit="1" customWidth="1"/>
    <col min="3" max="3" width="10.75" bestFit="1" customWidth="1"/>
    <col min="4" max="4" width="16.125" bestFit="1" customWidth="1"/>
    <col min="5" max="5" width="11.125" bestFit="1" customWidth="1"/>
    <col min="6" max="6" width="20.5" style="23" bestFit="1" customWidth="1"/>
    <col min="7" max="7" width="14.625" bestFit="1" customWidth="1"/>
    <col min="8" max="8" width="25.25" style="11" bestFit="1" customWidth="1"/>
    <col min="9" max="9" width="20.25" bestFit="1" customWidth="1"/>
    <col min="10" max="10" width="33.375" bestFit="1" customWidth="1"/>
    <col min="11" max="11" width="23.75" bestFit="1" customWidth="1"/>
    <col min="12" max="12" width="25.375" bestFit="1" customWidth="1"/>
    <col min="13" max="13" width="26.5" bestFit="1" customWidth="1"/>
    <col min="14" max="14" width="21.25" bestFit="1" customWidth="1"/>
    <col min="15" max="15" width="34" bestFit="1" customWidth="1"/>
    <col min="16" max="16" width="30.875" bestFit="1" customWidth="1"/>
    <col min="17" max="17" width="14.125" bestFit="1" customWidth="1"/>
    <col min="18" max="18" width="14.75" bestFit="1" customWidth="1"/>
    <col min="19" max="19" width="12.625" style="10" bestFit="1" customWidth="1"/>
    <col min="20" max="20" width="11.125" bestFit="1" customWidth="1"/>
    <col min="21" max="21" width="10.375" bestFit="1" customWidth="1"/>
    <col min="22" max="22" width="12.375" bestFit="1" customWidth="1"/>
    <col min="25" max="25" width="8.875" customWidth="1"/>
    <col min="26" max="26" width="12.75" style="4" bestFit="1" customWidth="1"/>
    <col min="27" max="27" width="16.875" bestFit="1" customWidth="1"/>
    <col min="28" max="28" width="11.625" style="4" customWidth="1"/>
    <col min="29" max="29" width="18.25" style="124" bestFit="1" customWidth="1"/>
  </cols>
  <sheetData>
    <row r="1" spans="1:29" s="33" customFormat="1" ht="18.75">
      <c r="A1" s="119" t="s">
        <v>253</v>
      </c>
      <c r="B1" s="119" t="s">
        <v>254</v>
      </c>
      <c r="C1" s="119" t="s">
        <v>255</v>
      </c>
      <c r="D1" s="119" t="s">
        <v>6</v>
      </c>
      <c r="E1" s="119" t="s">
        <v>14</v>
      </c>
      <c r="F1" s="120" t="s">
        <v>461</v>
      </c>
      <c r="G1" s="119" t="s">
        <v>9</v>
      </c>
      <c r="H1" s="119" t="s">
        <v>257</v>
      </c>
      <c r="I1" s="119" t="s">
        <v>393</v>
      </c>
      <c r="J1" s="119" t="s">
        <v>49</v>
      </c>
      <c r="K1" s="119" t="s">
        <v>50</v>
      </c>
      <c r="L1" s="119" t="s">
        <v>394</v>
      </c>
      <c r="M1" s="119" t="s">
        <v>263</v>
      </c>
      <c r="N1" s="119" t="s">
        <v>52</v>
      </c>
      <c r="O1" s="119" t="s">
        <v>51</v>
      </c>
      <c r="P1" s="119" t="s">
        <v>58</v>
      </c>
      <c r="Q1" s="119" t="s">
        <v>264</v>
      </c>
      <c r="R1" s="119" t="s">
        <v>16</v>
      </c>
      <c r="S1" s="121" t="s">
        <v>19</v>
      </c>
      <c r="T1" s="119" t="s">
        <v>18</v>
      </c>
      <c r="U1" s="119" t="s">
        <v>20</v>
      </c>
      <c r="V1" s="119" t="s">
        <v>46</v>
      </c>
      <c r="W1" s="119" t="s">
        <v>119</v>
      </c>
      <c r="X1" s="119" t="s">
        <v>120</v>
      </c>
      <c r="Y1" s="119" t="s">
        <v>21</v>
      </c>
      <c r="Z1" s="122" t="s">
        <v>270</v>
      </c>
      <c r="AA1" s="119" t="s">
        <v>462</v>
      </c>
      <c r="AB1" s="122" t="s">
        <v>22</v>
      </c>
      <c r="AC1" s="123" t="s">
        <v>271</v>
      </c>
    </row>
    <row r="2" spans="1:29" s="32" customFormat="1" ht="18.75">
      <c r="A2" s="32">
        <v>1</v>
      </c>
      <c r="B2" s="33" t="s">
        <v>408</v>
      </c>
      <c r="C2" s="32" t="s">
        <v>29</v>
      </c>
      <c r="D2" s="32" t="s">
        <v>410</v>
      </c>
      <c r="E2" s="32" t="s">
        <v>15</v>
      </c>
      <c r="F2" s="39">
        <v>135000</v>
      </c>
      <c r="G2" s="35">
        <v>39932</v>
      </c>
      <c r="H2" s="55" t="s">
        <v>293</v>
      </c>
      <c r="I2" s="32" t="s">
        <v>1018</v>
      </c>
      <c r="J2" s="32" t="s">
        <v>1018</v>
      </c>
      <c r="K2" s="32" t="s">
        <v>1018</v>
      </c>
      <c r="L2" s="32" t="s">
        <v>68</v>
      </c>
      <c r="M2" s="32" t="s">
        <v>375</v>
      </c>
      <c r="N2" s="32" t="s">
        <v>438</v>
      </c>
      <c r="O2" s="32" t="s">
        <v>361</v>
      </c>
      <c r="P2" s="32" t="s">
        <v>329</v>
      </c>
      <c r="Q2" s="32" t="s">
        <v>787</v>
      </c>
      <c r="R2" s="35">
        <v>40086</v>
      </c>
      <c r="S2" s="75">
        <v>32620</v>
      </c>
      <c r="T2" s="32">
        <v>543.66999999999996</v>
      </c>
      <c r="U2" s="32">
        <v>13.6</v>
      </c>
      <c r="V2" s="32">
        <v>0.99309999999999998</v>
      </c>
      <c r="W2" s="32">
        <v>900</v>
      </c>
      <c r="X2" s="32">
        <v>295</v>
      </c>
      <c r="Y2" s="52">
        <f>(W2*X2)/45360</f>
        <v>5.8531746031746028</v>
      </c>
      <c r="Z2" s="49">
        <f>(T2*V2)/Y2</f>
        <v>92.243733290847459</v>
      </c>
      <c r="AA2" s="32">
        <v>2.1</v>
      </c>
      <c r="AB2" s="49">
        <f>Z2*(AA2-1)/100</f>
        <v>1.0146810661993222</v>
      </c>
      <c r="AC2" s="104">
        <v>87.61</v>
      </c>
    </row>
    <row r="3" spans="1:29" s="32" customFormat="1" ht="18.75">
      <c r="A3" s="32">
        <v>2</v>
      </c>
      <c r="B3" s="33" t="s">
        <v>463</v>
      </c>
      <c r="C3" s="32" t="s">
        <v>133</v>
      </c>
      <c r="D3" s="32" t="s">
        <v>237</v>
      </c>
      <c r="E3" s="32" t="s">
        <v>15</v>
      </c>
      <c r="F3" s="39" t="s">
        <v>471</v>
      </c>
      <c r="G3" s="35">
        <v>39952</v>
      </c>
      <c r="H3" s="55" t="s">
        <v>472</v>
      </c>
      <c r="I3" s="32" t="s">
        <v>473</v>
      </c>
      <c r="J3" s="32" t="s">
        <v>474</v>
      </c>
      <c r="K3" s="32" t="s">
        <v>1018</v>
      </c>
      <c r="L3" s="32" t="s">
        <v>1018</v>
      </c>
      <c r="M3" s="32" t="s">
        <v>475</v>
      </c>
      <c r="N3" s="32" t="s">
        <v>62</v>
      </c>
      <c r="O3" s="32" t="s">
        <v>434</v>
      </c>
      <c r="P3" s="32" t="s">
        <v>339</v>
      </c>
      <c r="Q3" s="32" t="s">
        <v>788</v>
      </c>
      <c r="R3" s="35">
        <v>40107</v>
      </c>
      <c r="S3" s="75">
        <v>30840</v>
      </c>
      <c r="T3" s="32">
        <v>514</v>
      </c>
      <c r="U3" s="32">
        <v>12.3</v>
      </c>
      <c r="V3" s="32">
        <v>1.008</v>
      </c>
      <c r="W3" s="32">
        <v>671.5</v>
      </c>
      <c r="X3" s="32">
        <v>420</v>
      </c>
      <c r="Y3" s="52">
        <f t="shared" ref="Y3:Y11" si="0">(W3*X3)/45360</f>
        <v>6.2175925925925926</v>
      </c>
      <c r="Z3" s="98">
        <f t="shared" ref="Z3:Z11" si="1">(T3*V3)/Y3</f>
        <v>83.330001489203269</v>
      </c>
      <c r="AA3" s="55">
        <v>6.0000000000000001E-3</v>
      </c>
      <c r="AB3" s="98"/>
      <c r="AC3" s="105">
        <v>80.08</v>
      </c>
    </row>
    <row r="4" spans="1:29" s="32" customFormat="1" ht="18.75">
      <c r="A4" s="32">
        <v>3</v>
      </c>
      <c r="B4" s="33" t="s">
        <v>464</v>
      </c>
      <c r="C4" s="32" t="s">
        <v>38</v>
      </c>
      <c r="D4" s="32" t="s">
        <v>7</v>
      </c>
      <c r="E4" s="32" t="s">
        <v>15</v>
      </c>
      <c r="F4" s="39">
        <v>165000</v>
      </c>
      <c r="G4" s="35">
        <v>39954</v>
      </c>
      <c r="H4" s="55" t="s">
        <v>476</v>
      </c>
      <c r="I4" s="32" t="s">
        <v>1018</v>
      </c>
      <c r="J4" s="32" t="s">
        <v>477</v>
      </c>
      <c r="K4" s="32" t="s">
        <v>1018</v>
      </c>
      <c r="L4" s="32" t="s">
        <v>1018</v>
      </c>
      <c r="M4" s="32" t="s">
        <v>375</v>
      </c>
      <c r="N4" s="32" t="s">
        <v>1018</v>
      </c>
      <c r="O4" s="32" t="s">
        <v>361</v>
      </c>
      <c r="P4" s="32" t="s">
        <v>329</v>
      </c>
      <c r="Q4" s="32" t="s">
        <v>788</v>
      </c>
      <c r="R4" s="35">
        <v>40120</v>
      </c>
      <c r="S4" s="75">
        <v>23260</v>
      </c>
      <c r="T4" s="32">
        <v>387.66669999999999</v>
      </c>
      <c r="U4" s="32">
        <v>13</v>
      </c>
      <c r="V4" s="32">
        <v>1</v>
      </c>
      <c r="W4" s="32">
        <v>520</v>
      </c>
      <c r="X4" s="32">
        <v>420</v>
      </c>
      <c r="Y4" s="52">
        <f t="shared" si="0"/>
        <v>4.8148148148148149</v>
      </c>
      <c r="Z4" s="98">
        <f t="shared" si="1"/>
        <v>80.515391538461529</v>
      </c>
      <c r="AA4" s="55">
        <v>0.94</v>
      </c>
      <c r="AB4" s="98"/>
      <c r="AC4" s="105">
        <v>77.319999999999993</v>
      </c>
    </row>
    <row r="5" spans="1:29" s="32" customFormat="1" ht="18.75">
      <c r="A5" s="32">
        <v>4</v>
      </c>
      <c r="B5" s="33" t="s">
        <v>465</v>
      </c>
      <c r="C5" s="32" t="s">
        <v>29</v>
      </c>
      <c r="D5" s="32" t="s">
        <v>340</v>
      </c>
      <c r="E5" s="32" t="s">
        <v>15</v>
      </c>
      <c r="F5" s="39">
        <v>135000</v>
      </c>
      <c r="G5" s="35">
        <v>39919</v>
      </c>
      <c r="H5" s="55" t="s">
        <v>293</v>
      </c>
      <c r="I5" s="32" t="s">
        <v>478</v>
      </c>
      <c r="J5" s="32" t="s">
        <v>1018</v>
      </c>
      <c r="K5" s="32" t="s">
        <v>83</v>
      </c>
      <c r="L5" s="55" t="s">
        <v>68</v>
      </c>
      <c r="M5" s="32" t="s">
        <v>360</v>
      </c>
      <c r="N5" s="32" t="s">
        <v>438</v>
      </c>
      <c r="O5" s="32" t="s">
        <v>434</v>
      </c>
      <c r="P5" s="32" t="s">
        <v>367</v>
      </c>
      <c r="Q5" s="32" t="s">
        <v>787</v>
      </c>
      <c r="R5" s="35">
        <v>40063</v>
      </c>
      <c r="S5" s="75">
        <v>28300</v>
      </c>
      <c r="T5" s="32">
        <v>471.66669999999999</v>
      </c>
      <c r="U5" s="32">
        <v>11.78</v>
      </c>
      <c r="V5" s="32">
        <v>1.0148999999999999</v>
      </c>
      <c r="W5" s="32">
        <v>900</v>
      </c>
      <c r="X5" s="32">
        <v>300</v>
      </c>
      <c r="Y5" s="52">
        <f t="shared" si="0"/>
        <v>5.9523809523809526</v>
      </c>
      <c r="Z5" s="98">
        <f t="shared" si="1"/>
        <v>80.420681683439994</v>
      </c>
      <c r="AA5" s="55">
        <v>1.6</v>
      </c>
      <c r="AB5" s="98">
        <f>Z5*(AA5-1)/100</f>
        <v>0.48252409010064007</v>
      </c>
      <c r="AC5" s="105">
        <v>77.183700000000002</v>
      </c>
    </row>
    <row r="6" spans="1:29" s="32" customFormat="1" ht="18.75">
      <c r="A6" s="32">
        <v>5</v>
      </c>
      <c r="B6" s="33" t="s">
        <v>2</v>
      </c>
      <c r="C6" s="32" t="s">
        <v>3</v>
      </c>
      <c r="D6" s="32" t="s">
        <v>7</v>
      </c>
      <c r="E6" s="32" t="s">
        <v>15</v>
      </c>
      <c r="F6" s="39">
        <v>130000</v>
      </c>
      <c r="G6" s="35">
        <v>39928</v>
      </c>
      <c r="H6" s="55" t="s">
        <v>293</v>
      </c>
      <c r="I6" s="32" t="s">
        <v>1018</v>
      </c>
      <c r="J6" s="32" t="s">
        <v>87</v>
      </c>
      <c r="K6" s="32" t="s">
        <v>479</v>
      </c>
      <c r="L6" s="32" t="s">
        <v>1018</v>
      </c>
      <c r="M6" s="32" t="s">
        <v>375</v>
      </c>
      <c r="N6" s="32" t="s">
        <v>480</v>
      </c>
      <c r="O6" s="32" t="s">
        <v>481</v>
      </c>
      <c r="P6" s="32" t="s">
        <v>482</v>
      </c>
      <c r="Q6" s="32" t="s">
        <v>804</v>
      </c>
      <c r="R6" s="35">
        <v>40107</v>
      </c>
      <c r="S6" s="75">
        <v>25800</v>
      </c>
      <c r="T6" s="32">
        <v>425.7</v>
      </c>
      <c r="U6" s="32">
        <v>12.9</v>
      </c>
      <c r="V6" s="32">
        <v>1</v>
      </c>
      <c r="W6" s="32">
        <v>843</v>
      </c>
      <c r="X6" s="32">
        <v>284.2</v>
      </c>
      <c r="Y6" s="52">
        <f t="shared" si="0"/>
        <v>5.2817592592592586</v>
      </c>
      <c r="Z6" s="98">
        <f t="shared" si="1"/>
        <v>80.598145258839835</v>
      </c>
      <c r="AA6" s="55">
        <v>2</v>
      </c>
      <c r="AB6" s="98">
        <f>Z6*(AA6-1)/100</f>
        <v>0.80598145258839837</v>
      </c>
      <c r="AC6" s="105">
        <v>76.63</v>
      </c>
    </row>
    <row r="7" spans="1:29" s="32" customFormat="1" ht="18.75">
      <c r="A7" s="32">
        <v>6</v>
      </c>
      <c r="B7" s="33" t="s">
        <v>466</v>
      </c>
      <c r="C7" s="32" t="s">
        <v>38</v>
      </c>
      <c r="D7" s="32" t="s">
        <v>176</v>
      </c>
      <c r="E7" s="32" t="s">
        <v>15</v>
      </c>
      <c r="F7" s="39">
        <v>200000</v>
      </c>
      <c r="G7" s="35">
        <v>39918</v>
      </c>
      <c r="H7" s="55" t="s">
        <v>293</v>
      </c>
      <c r="I7" s="32" t="s">
        <v>1018</v>
      </c>
      <c r="J7" s="32" t="s">
        <v>483</v>
      </c>
      <c r="K7" s="32" t="s">
        <v>1018</v>
      </c>
      <c r="L7" s="32" t="s">
        <v>360</v>
      </c>
      <c r="M7" s="32" t="s">
        <v>1018</v>
      </c>
      <c r="N7" s="32" t="s">
        <v>484</v>
      </c>
      <c r="O7" s="32" t="s">
        <v>65</v>
      </c>
      <c r="P7" s="32" t="s">
        <v>339</v>
      </c>
      <c r="Q7" s="32" t="s">
        <v>788</v>
      </c>
      <c r="R7" s="35">
        <v>40084</v>
      </c>
      <c r="S7" s="75">
        <v>23240</v>
      </c>
      <c r="T7" s="32">
        <v>387.33</v>
      </c>
      <c r="U7" s="32">
        <v>12</v>
      </c>
      <c r="V7" s="32">
        <v>1.0114942</v>
      </c>
      <c r="W7" s="32">
        <v>900</v>
      </c>
      <c r="X7" s="32">
        <v>250</v>
      </c>
      <c r="Y7" s="52">
        <f t="shared" si="0"/>
        <v>4.9603174603174605</v>
      </c>
      <c r="Z7" s="98">
        <f t="shared" si="1"/>
        <v>78.983260974777593</v>
      </c>
      <c r="AA7" s="55">
        <v>1</v>
      </c>
      <c r="AB7" s="98"/>
      <c r="AC7" s="105">
        <v>75.853250000000003</v>
      </c>
    </row>
    <row r="8" spans="1:29" s="32" customFormat="1" ht="18.75">
      <c r="A8" s="32">
        <v>7</v>
      </c>
      <c r="B8" s="33" t="s">
        <v>467</v>
      </c>
      <c r="C8" s="32" t="s">
        <v>133</v>
      </c>
      <c r="D8" s="32" t="s">
        <v>176</v>
      </c>
      <c r="E8" s="32" t="s">
        <v>15</v>
      </c>
      <c r="F8" s="39">
        <v>200000</v>
      </c>
      <c r="G8" s="35">
        <v>39953</v>
      </c>
      <c r="H8" s="55" t="s">
        <v>293</v>
      </c>
      <c r="I8" s="32" t="s">
        <v>1018</v>
      </c>
      <c r="J8" s="32" t="s">
        <v>485</v>
      </c>
      <c r="K8" s="32" t="s">
        <v>1018</v>
      </c>
      <c r="L8" s="32" t="s">
        <v>1018</v>
      </c>
      <c r="M8" s="32" t="s">
        <v>486</v>
      </c>
      <c r="N8" s="32" t="s">
        <v>62</v>
      </c>
      <c r="O8" s="32" t="s">
        <v>65</v>
      </c>
      <c r="P8" s="32" t="s">
        <v>367</v>
      </c>
      <c r="Q8" s="32" t="s">
        <v>789</v>
      </c>
      <c r="R8" s="35">
        <v>40126</v>
      </c>
      <c r="S8" s="75">
        <v>26800</v>
      </c>
      <c r="T8" s="32">
        <v>446.66</v>
      </c>
      <c r="U8" s="32">
        <v>14.4</v>
      </c>
      <c r="V8" s="32">
        <v>0.9839</v>
      </c>
      <c r="W8" s="32">
        <v>621</v>
      </c>
      <c r="X8" s="32">
        <v>416</v>
      </c>
      <c r="Y8" s="52">
        <f t="shared" si="0"/>
        <v>5.6952380952380954</v>
      </c>
      <c r="Z8" s="98">
        <f t="shared" si="1"/>
        <v>77.164249615384605</v>
      </c>
      <c r="AA8" s="55">
        <v>1.3</v>
      </c>
      <c r="AB8" s="98">
        <f>Z8*(AA8-1)/100</f>
        <v>0.23149274884615384</v>
      </c>
      <c r="AC8" s="105">
        <v>73.89</v>
      </c>
    </row>
    <row r="9" spans="1:29" s="32" customFormat="1" ht="18.75">
      <c r="A9" s="32">
        <v>8</v>
      </c>
      <c r="B9" s="33" t="s">
        <v>285</v>
      </c>
      <c r="C9" s="32" t="s">
        <v>29</v>
      </c>
      <c r="D9" s="32" t="s">
        <v>468</v>
      </c>
      <c r="E9" s="32" t="s">
        <v>15</v>
      </c>
      <c r="F9" s="39">
        <v>140000</v>
      </c>
      <c r="G9" s="35">
        <v>39911</v>
      </c>
      <c r="H9" s="55" t="s">
        <v>293</v>
      </c>
      <c r="I9" s="32" t="s">
        <v>488</v>
      </c>
      <c r="J9" s="32" t="s">
        <v>489</v>
      </c>
      <c r="K9" s="32" t="s">
        <v>1018</v>
      </c>
      <c r="L9" s="32" t="s">
        <v>490</v>
      </c>
      <c r="M9" s="32" t="s">
        <v>491</v>
      </c>
      <c r="N9" s="32" t="s">
        <v>1018</v>
      </c>
      <c r="O9" s="32" t="s">
        <v>65</v>
      </c>
      <c r="P9" s="32" t="s">
        <v>329</v>
      </c>
      <c r="Q9" s="32" t="s">
        <v>793</v>
      </c>
      <c r="R9" s="35">
        <v>40067</v>
      </c>
      <c r="S9" s="75">
        <v>26600</v>
      </c>
      <c r="T9" s="32">
        <v>443.33300000000003</v>
      </c>
      <c r="U9" s="32">
        <v>14.4</v>
      </c>
      <c r="V9" s="32">
        <v>0.9839</v>
      </c>
      <c r="W9" s="32">
        <v>900</v>
      </c>
      <c r="X9" s="32">
        <v>290</v>
      </c>
      <c r="Y9" s="52">
        <f t="shared" si="0"/>
        <v>5.753968253968254</v>
      </c>
      <c r="Z9" s="98">
        <f t="shared" si="1"/>
        <v>75.807741622344835</v>
      </c>
      <c r="AA9" s="55">
        <v>2.2999999999999998</v>
      </c>
      <c r="AB9" s="98">
        <f>Z9*(AA9-1)/100</f>
        <v>0.98550064109048274</v>
      </c>
      <c r="AC9" s="105">
        <v>72.704999999999998</v>
      </c>
    </row>
    <row r="10" spans="1:29" s="32" customFormat="1" ht="18.75">
      <c r="A10" s="32">
        <v>9</v>
      </c>
      <c r="B10" s="33" t="s">
        <v>469</v>
      </c>
      <c r="C10" s="32" t="s">
        <v>493</v>
      </c>
      <c r="D10" s="32" t="s">
        <v>470</v>
      </c>
      <c r="E10" s="32" t="s">
        <v>15</v>
      </c>
      <c r="F10" s="39">
        <v>130000</v>
      </c>
      <c r="G10" s="35">
        <v>39953</v>
      </c>
      <c r="H10" s="55" t="s">
        <v>293</v>
      </c>
      <c r="I10" s="32" t="s">
        <v>1018</v>
      </c>
      <c r="J10" s="32" t="s">
        <v>474</v>
      </c>
      <c r="K10" s="32" t="s">
        <v>1018</v>
      </c>
      <c r="L10" s="32" t="s">
        <v>1018</v>
      </c>
      <c r="M10" s="32" t="s">
        <v>375</v>
      </c>
      <c r="N10" s="32" t="s">
        <v>1018</v>
      </c>
      <c r="O10" s="32" t="s">
        <v>361</v>
      </c>
      <c r="P10" s="32" t="s">
        <v>492</v>
      </c>
      <c r="Q10" s="32" t="s">
        <v>789</v>
      </c>
      <c r="R10" s="35">
        <v>40107</v>
      </c>
      <c r="S10" s="75">
        <v>29390</v>
      </c>
      <c r="T10" s="32">
        <v>489.83</v>
      </c>
      <c r="U10" s="32">
        <v>13.6</v>
      </c>
      <c r="V10" s="32">
        <v>0.99309999999999998</v>
      </c>
      <c r="W10" s="32">
        <v>780.25</v>
      </c>
      <c r="X10" s="32">
        <v>412.5</v>
      </c>
      <c r="Y10" s="52">
        <f t="shared" si="0"/>
        <v>7.095527447089947</v>
      </c>
      <c r="Z10" s="98">
        <f t="shared" si="1"/>
        <v>68.557295652419086</v>
      </c>
      <c r="AA10" s="55">
        <v>0.9</v>
      </c>
      <c r="AB10" s="98"/>
      <c r="AC10" s="105">
        <v>65.83</v>
      </c>
    </row>
    <row r="11" spans="1:29" s="32" customFormat="1" ht="18.75">
      <c r="A11" s="32">
        <v>10</v>
      </c>
      <c r="B11" s="33" t="s">
        <v>510</v>
      </c>
      <c r="C11" s="32" t="s">
        <v>23</v>
      </c>
      <c r="D11" s="32" t="s">
        <v>237</v>
      </c>
      <c r="E11" s="32" t="s">
        <v>15</v>
      </c>
      <c r="F11" s="118"/>
      <c r="G11" s="35">
        <v>39952</v>
      </c>
      <c r="H11" s="55" t="s">
        <v>293</v>
      </c>
      <c r="I11" s="32" t="s">
        <v>1018</v>
      </c>
      <c r="J11" s="32" t="s">
        <v>1018</v>
      </c>
      <c r="K11" s="32" t="s">
        <v>1018</v>
      </c>
      <c r="L11" s="32" t="s">
        <v>1018</v>
      </c>
      <c r="M11" s="32" t="s">
        <v>360</v>
      </c>
      <c r="N11" s="32" t="s">
        <v>1018</v>
      </c>
      <c r="O11" s="32" t="s">
        <v>1018</v>
      </c>
      <c r="P11" s="32" t="s">
        <v>101</v>
      </c>
      <c r="Q11" s="32" t="s">
        <v>788</v>
      </c>
      <c r="R11" s="35">
        <v>40106</v>
      </c>
      <c r="S11" s="75">
        <v>33940</v>
      </c>
      <c r="T11" s="32">
        <v>565.66600000000005</v>
      </c>
      <c r="U11" s="32">
        <v>12.8</v>
      </c>
      <c r="V11" s="32">
        <v>1.002</v>
      </c>
      <c r="W11" s="32">
        <v>1120.5</v>
      </c>
      <c r="X11" s="32">
        <v>352.5</v>
      </c>
      <c r="Y11" s="52">
        <f t="shared" si="0"/>
        <v>8.7075892857142865</v>
      </c>
      <c r="Z11" s="49">
        <f t="shared" si="1"/>
        <v>65.092336512689059</v>
      </c>
      <c r="AA11" s="32">
        <v>2.8</v>
      </c>
      <c r="AB11" s="49">
        <f>Z11*(AA11-1)/100</f>
        <v>1.1716620572284029</v>
      </c>
      <c r="AC11" s="104">
        <v>61.387</v>
      </c>
    </row>
    <row r="21" spans="21:21">
      <c r="U21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11"/>
  <sheetViews>
    <sheetView workbookViewId="0">
      <selection activeCell="AF16" sqref="AF16"/>
    </sheetView>
  </sheetViews>
  <sheetFormatPr defaultRowHeight="15.75"/>
  <cols>
    <col min="2" max="2" width="24.5" style="9" bestFit="1" customWidth="1"/>
    <col min="3" max="3" width="11.625" customWidth="1"/>
    <col min="4" max="4" width="16.5" bestFit="1" customWidth="1"/>
    <col min="5" max="5" width="11.625" bestFit="1" customWidth="1"/>
    <col min="6" max="6" width="20.625" style="23" bestFit="1" customWidth="1"/>
    <col min="7" max="7" width="14.625" bestFit="1" customWidth="1"/>
    <col min="8" max="8" width="19.625" bestFit="1" customWidth="1"/>
    <col min="9" max="9" width="61" bestFit="1" customWidth="1"/>
    <col min="10" max="10" width="18" bestFit="1" customWidth="1"/>
    <col min="11" max="11" width="20.75" bestFit="1" customWidth="1"/>
    <col min="12" max="12" width="23.25" bestFit="1" customWidth="1"/>
    <col min="13" max="13" width="30.625" bestFit="1" customWidth="1"/>
    <col min="14" max="14" width="35.625" bestFit="1" customWidth="1"/>
    <col min="15" max="15" width="16.875" bestFit="1" customWidth="1"/>
    <col min="16" max="16" width="30.875" bestFit="1" customWidth="1"/>
    <col min="17" max="17" width="17.5" bestFit="1" customWidth="1"/>
    <col min="18" max="18" width="14.25" bestFit="1" customWidth="1"/>
    <col min="19" max="19" width="12.625" style="10" bestFit="1" customWidth="1"/>
    <col min="20" max="20" width="9.375" style="16" bestFit="1" customWidth="1"/>
    <col min="21" max="21" width="10.375" bestFit="1" customWidth="1"/>
    <col min="22" max="22" width="12.375" style="16" bestFit="1" customWidth="1"/>
    <col min="23" max="23" width="9" style="16"/>
    <col min="24" max="24" width="8.875" customWidth="1"/>
    <col min="25" max="25" width="10.5" bestFit="1" customWidth="1"/>
    <col min="26" max="26" width="12.75" bestFit="1" customWidth="1"/>
    <col min="27" max="27" width="16.375" bestFit="1" customWidth="1"/>
    <col min="29" max="29" width="18.25" style="12" bestFit="1" customWidth="1"/>
  </cols>
  <sheetData>
    <row r="1" spans="1:29" s="33" customFormat="1" ht="18.75">
      <c r="A1" s="110" t="s">
        <v>253</v>
      </c>
      <c r="B1" s="110" t="s">
        <v>254</v>
      </c>
      <c r="C1" s="110" t="s">
        <v>1</v>
      </c>
      <c r="D1" s="110" t="s">
        <v>6</v>
      </c>
      <c r="E1" s="110" t="s">
        <v>256</v>
      </c>
      <c r="F1" s="111" t="s">
        <v>506</v>
      </c>
      <c r="G1" s="110" t="s">
        <v>9</v>
      </c>
      <c r="H1" s="110" t="s">
        <v>10</v>
      </c>
      <c r="I1" s="110" t="s">
        <v>49</v>
      </c>
      <c r="J1" s="110" t="s">
        <v>50</v>
      </c>
      <c r="K1" s="110" t="s">
        <v>261</v>
      </c>
      <c r="L1" s="110" t="s">
        <v>507</v>
      </c>
      <c r="M1" s="110" t="s">
        <v>508</v>
      </c>
      <c r="N1" s="110" t="s">
        <v>52</v>
      </c>
      <c r="O1" s="110" t="s">
        <v>51</v>
      </c>
      <c r="P1" s="110" t="s">
        <v>58</v>
      </c>
      <c r="Q1" s="110" t="s">
        <v>264</v>
      </c>
      <c r="R1" s="110" t="s">
        <v>265</v>
      </c>
      <c r="S1" s="112" t="s">
        <v>19</v>
      </c>
      <c r="T1" s="113" t="s">
        <v>266</v>
      </c>
      <c r="U1" s="110" t="s">
        <v>20</v>
      </c>
      <c r="V1" s="113" t="s">
        <v>46</v>
      </c>
      <c r="W1" s="113" t="s">
        <v>119</v>
      </c>
      <c r="X1" s="110" t="s">
        <v>120</v>
      </c>
      <c r="Y1" s="110" t="s">
        <v>21</v>
      </c>
      <c r="Z1" s="110" t="s">
        <v>270</v>
      </c>
      <c r="AA1" s="110" t="s">
        <v>17</v>
      </c>
      <c r="AB1" s="110" t="s">
        <v>509</v>
      </c>
      <c r="AC1" s="114" t="s">
        <v>271</v>
      </c>
    </row>
    <row r="2" spans="1:29" s="32" customFormat="1" ht="18.75">
      <c r="A2" s="32">
        <v>1</v>
      </c>
      <c r="B2" s="33" t="s">
        <v>511</v>
      </c>
      <c r="C2" s="32" t="s">
        <v>29</v>
      </c>
      <c r="D2" s="32" t="s">
        <v>512</v>
      </c>
      <c r="E2" s="32" t="s">
        <v>15</v>
      </c>
      <c r="F2" s="39">
        <v>140000</v>
      </c>
      <c r="G2" s="35">
        <v>39595</v>
      </c>
      <c r="H2" s="32" t="s">
        <v>293</v>
      </c>
      <c r="I2" s="32" t="s">
        <v>1018</v>
      </c>
      <c r="J2" s="32" t="s">
        <v>1018</v>
      </c>
      <c r="K2" s="32" t="s">
        <v>1018</v>
      </c>
      <c r="L2" s="32" t="s">
        <v>1018</v>
      </c>
      <c r="M2" s="32" t="s">
        <v>526</v>
      </c>
      <c r="N2" s="32" t="s">
        <v>527</v>
      </c>
      <c r="O2" s="32" t="s">
        <v>361</v>
      </c>
      <c r="P2" s="32" t="s">
        <v>367</v>
      </c>
      <c r="Q2" s="32" t="s">
        <v>383</v>
      </c>
      <c r="R2" s="35">
        <v>39727</v>
      </c>
      <c r="S2" s="75">
        <v>66840</v>
      </c>
      <c r="T2" s="107">
        <v>1114</v>
      </c>
      <c r="U2" s="32">
        <v>12.8</v>
      </c>
      <c r="V2" s="107">
        <v>1</v>
      </c>
      <c r="W2" s="107">
        <v>1500</v>
      </c>
      <c r="X2" s="32">
        <v>345</v>
      </c>
      <c r="Y2" s="52">
        <f>(W2*X2)/43560</f>
        <v>11.880165289256198</v>
      </c>
      <c r="Z2" s="52">
        <f>(T2*V2)/Y2</f>
        <v>93.769739130434786</v>
      </c>
      <c r="AA2" s="32">
        <v>0.1</v>
      </c>
      <c r="AB2" s="108"/>
      <c r="AC2" s="54">
        <v>93.77</v>
      </c>
    </row>
    <row r="3" spans="1:29" s="32" customFormat="1" ht="18.75">
      <c r="A3" s="32">
        <v>2</v>
      </c>
      <c r="B3" s="33" t="s">
        <v>2</v>
      </c>
      <c r="C3" s="32" t="s">
        <v>3</v>
      </c>
      <c r="D3" s="32" t="s">
        <v>513</v>
      </c>
      <c r="E3" s="32" t="s">
        <v>15</v>
      </c>
      <c r="F3" s="39">
        <v>135000</v>
      </c>
      <c r="G3" s="35">
        <v>39587</v>
      </c>
      <c r="H3" s="32" t="s">
        <v>528</v>
      </c>
      <c r="I3" s="32" t="s">
        <v>543</v>
      </c>
      <c r="J3" s="32" t="s">
        <v>1018</v>
      </c>
      <c r="K3" s="32" t="s">
        <v>529</v>
      </c>
      <c r="L3" s="32" t="s">
        <v>451</v>
      </c>
      <c r="M3" s="32" t="s">
        <v>375</v>
      </c>
      <c r="O3" s="32" t="s">
        <v>387</v>
      </c>
      <c r="P3" s="32" t="s">
        <v>530</v>
      </c>
      <c r="Q3" s="32" t="s">
        <v>531</v>
      </c>
      <c r="R3" s="35">
        <v>39724</v>
      </c>
      <c r="S3" s="75">
        <v>23600</v>
      </c>
      <c r="T3" s="107">
        <v>393.33</v>
      </c>
      <c r="U3" s="107">
        <v>10.3</v>
      </c>
      <c r="V3" s="107">
        <v>1.03</v>
      </c>
      <c r="W3" s="107">
        <v>1140</v>
      </c>
      <c r="X3" s="107">
        <v>193</v>
      </c>
      <c r="Y3" s="52">
        <f t="shared" ref="Y3:Y11" si="0">(W3*X3)/43560</f>
        <v>5.0509641873278239</v>
      </c>
      <c r="Z3" s="52">
        <f t="shared" ref="Z3:Z11" si="1">(T3*V3)/Y3</f>
        <v>80.208428524679576</v>
      </c>
      <c r="AA3" s="32">
        <v>1</v>
      </c>
      <c r="AC3" s="54">
        <v>80.22</v>
      </c>
    </row>
    <row r="4" spans="1:29" s="32" customFormat="1" ht="18.75">
      <c r="A4" s="32">
        <v>3</v>
      </c>
      <c r="B4" s="33" t="s">
        <v>514</v>
      </c>
      <c r="C4" s="32" t="s">
        <v>38</v>
      </c>
      <c r="D4" s="32" t="s">
        <v>515</v>
      </c>
      <c r="E4" s="32" t="s">
        <v>15</v>
      </c>
      <c r="F4" s="39">
        <v>140000</v>
      </c>
      <c r="G4" s="35">
        <v>39574</v>
      </c>
      <c r="H4" s="32" t="s">
        <v>293</v>
      </c>
      <c r="I4" s="32" t="s">
        <v>532</v>
      </c>
      <c r="K4" s="32" t="s">
        <v>533</v>
      </c>
      <c r="L4" s="32" t="s">
        <v>1018</v>
      </c>
      <c r="M4" s="32" t="s">
        <v>534</v>
      </c>
      <c r="N4" s="32" t="s">
        <v>535</v>
      </c>
      <c r="O4" s="32" t="s">
        <v>536</v>
      </c>
      <c r="P4" s="32" t="s">
        <v>329</v>
      </c>
      <c r="Q4" s="32" t="s">
        <v>537</v>
      </c>
      <c r="R4" s="35">
        <v>39704</v>
      </c>
      <c r="S4" s="75">
        <v>24020</v>
      </c>
      <c r="T4" s="107">
        <v>400.33</v>
      </c>
      <c r="U4" s="107">
        <v>14.1</v>
      </c>
      <c r="V4" s="107">
        <v>0.98740000000000006</v>
      </c>
      <c r="W4" s="107">
        <v>650</v>
      </c>
      <c r="X4" s="107">
        <v>360</v>
      </c>
      <c r="Y4" s="52">
        <f t="shared" si="0"/>
        <v>5.3719008264462813</v>
      </c>
      <c r="Z4" s="52">
        <f t="shared" si="1"/>
        <v>73.583979818461529</v>
      </c>
      <c r="AA4" s="32">
        <v>0.56999999999999995</v>
      </c>
      <c r="AC4" s="54">
        <v>73.58</v>
      </c>
    </row>
    <row r="5" spans="1:29" s="32" customFormat="1" ht="18.75">
      <c r="A5" s="32">
        <v>4</v>
      </c>
      <c r="B5" s="33" t="s">
        <v>466</v>
      </c>
      <c r="C5" s="32" t="s">
        <v>38</v>
      </c>
      <c r="D5" s="32" t="s">
        <v>516</v>
      </c>
      <c r="E5" s="32" t="s">
        <v>15</v>
      </c>
      <c r="F5" s="39">
        <v>210000</v>
      </c>
      <c r="G5" s="35">
        <v>39578</v>
      </c>
      <c r="H5" s="32" t="s">
        <v>293</v>
      </c>
      <c r="I5" s="32" t="s">
        <v>538</v>
      </c>
      <c r="J5" s="32" t="s">
        <v>1018</v>
      </c>
      <c r="K5" s="32" t="s">
        <v>1018</v>
      </c>
      <c r="L5" s="32" t="s">
        <v>1018</v>
      </c>
      <c r="M5" s="32" t="s">
        <v>539</v>
      </c>
      <c r="N5" s="32" t="s">
        <v>62</v>
      </c>
      <c r="O5" s="32" t="s">
        <v>65</v>
      </c>
      <c r="P5" s="32" t="s">
        <v>460</v>
      </c>
      <c r="Q5" s="32" t="s">
        <v>540</v>
      </c>
      <c r="R5" s="35">
        <v>39727</v>
      </c>
      <c r="S5" s="75">
        <v>22000</v>
      </c>
      <c r="T5" s="107">
        <v>366.66</v>
      </c>
      <c r="U5" s="107">
        <v>11.3</v>
      </c>
      <c r="V5" s="107">
        <v>1.0195402</v>
      </c>
      <c r="W5" s="107">
        <v>840</v>
      </c>
      <c r="X5" s="107">
        <v>265</v>
      </c>
      <c r="Y5" s="52">
        <f t="shared" si="0"/>
        <v>5.110192837465565</v>
      </c>
      <c r="Z5" s="52">
        <f t="shared" si="1"/>
        <v>73.152740341086798</v>
      </c>
      <c r="AA5" s="32">
        <v>1</v>
      </c>
      <c r="AC5" s="54">
        <v>73.150000000000006</v>
      </c>
    </row>
    <row r="6" spans="1:29" s="32" customFormat="1" ht="18.75">
      <c r="A6" s="32">
        <v>5</v>
      </c>
      <c r="B6" s="33" t="s">
        <v>212</v>
      </c>
      <c r="C6" s="32" t="s">
        <v>29</v>
      </c>
      <c r="D6" s="32" t="s">
        <v>517</v>
      </c>
      <c r="E6" s="32" t="s">
        <v>15</v>
      </c>
      <c r="F6" s="39">
        <v>140000</v>
      </c>
      <c r="G6" s="35">
        <v>39592</v>
      </c>
      <c r="H6" s="32" t="s">
        <v>293</v>
      </c>
      <c r="I6" s="32" t="s">
        <v>1018</v>
      </c>
      <c r="J6" s="32" t="s">
        <v>1018</v>
      </c>
      <c r="K6" s="32" t="s">
        <v>1018</v>
      </c>
      <c r="L6" s="32" t="s">
        <v>1018</v>
      </c>
      <c r="M6" s="32" t="s">
        <v>526</v>
      </c>
      <c r="N6" s="32" t="s">
        <v>541</v>
      </c>
      <c r="O6" s="32" t="s">
        <v>361</v>
      </c>
      <c r="P6" s="32" t="s">
        <v>367</v>
      </c>
      <c r="Q6" s="32" t="s">
        <v>383</v>
      </c>
      <c r="R6" s="35">
        <v>39718</v>
      </c>
      <c r="S6" s="75">
        <v>29600</v>
      </c>
      <c r="T6" s="107">
        <v>493.33</v>
      </c>
      <c r="U6" s="107">
        <v>10.4</v>
      </c>
      <c r="V6" s="107">
        <v>1.03</v>
      </c>
      <c r="W6" s="107">
        <v>1750</v>
      </c>
      <c r="X6" s="107">
        <v>175</v>
      </c>
      <c r="Y6" s="52">
        <f t="shared" si="0"/>
        <v>7.0305325987144167</v>
      </c>
      <c r="Z6" s="52">
        <f t="shared" si="1"/>
        <v>72.274737776326532</v>
      </c>
      <c r="AA6" s="32">
        <v>0.2</v>
      </c>
      <c r="AC6" s="54">
        <v>72.27</v>
      </c>
    </row>
    <row r="7" spans="1:29" s="32" customFormat="1" ht="18.75">
      <c r="A7" s="32">
        <v>6</v>
      </c>
      <c r="B7" s="33" t="s">
        <v>175</v>
      </c>
      <c r="C7" s="32" t="s">
        <v>38</v>
      </c>
      <c r="D7" s="32" t="s">
        <v>518</v>
      </c>
      <c r="E7" s="32" t="s">
        <v>15</v>
      </c>
      <c r="F7" s="39" t="s">
        <v>542</v>
      </c>
      <c r="G7" s="35">
        <v>39598</v>
      </c>
      <c r="H7" s="32" t="s">
        <v>544</v>
      </c>
      <c r="I7" s="32" t="s">
        <v>374</v>
      </c>
      <c r="J7" s="32" t="s">
        <v>1018</v>
      </c>
      <c r="K7" s="32" t="s">
        <v>1018</v>
      </c>
      <c r="L7" s="32" t="s">
        <v>1018</v>
      </c>
      <c r="M7" s="32" t="s">
        <v>486</v>
      </c>
      <c r="O7" s="32" t="s">
        <v>65</v>
      </c>
      <c r="P7" s="32" t="s">
        <v>545</v>
      </c>
      <c r="Q7" s="32" t="s">
        <v>546</v>
      </c>
      <c r="R7" s="35">
        <v>39750</v>
      </c>
      <c r="S7" s="75">
        <v>20340</v>
      </c>
      <c r="T7" s="107">
        <v>339</v>
      </c>
      <c r="U7" s="107">
        <v>10.7</v>
      </c>
      <c r="V7" s="107">
        <v>1.0264</v>
      </c>
      <c r="W7" s="107">
        <v>1236</v>
      </c>
      <c r="X7" s="107">
        <v>180</v>
      </c>
      <c r="Y7" s="52">
        <f t="shared" si="0"/>
        <v>5.1074380165289259</v>
      </c>
      <c r="Z7" s="52">
        <f t="shared" si="1"/>
        <v>68.126054368932031</v>
      </c>
      <c r="AA7" s="32">
        <v>1</v>
      </c>
      <c r="AC7" s="54">
        <v>68.13</v>
      </c>
    </row>
    <row r="8" spans="1:29" s="32" customFormat="1" ht="18.75">
      <c r="A8" s="32">
        <v>7</v>
      </c>
      <c r="B8" s="33" t="s">
        <v>510</v>
      </c>
      <c r="C8" s="32" t="s">
        <v>23</v>
      </c>
      <c r="D8" s="32" t="s">
        <v>519</v>
      </c>
      <c r="E8" s="32" t="s">
        <v>15</v>
      </c>
      <c r="F8" s="39">
        <v>110000</v>
      </c>
      <c r="G8" s="35">
        <v>39574</v>
      </c>
      <c r="H8" s="32" t="s">
        <v>500</v>
      </c>
      <c r="I8" s="32" t="s">
        <v>188</v>
      </c>
      <c r="J8" s="32" t="s">
        <v>1018</v>
      </c>
      <c r="K8" s="32" t="s">
        <v>1018</v>
      </c>
      <c r="L8" s="32" t="s">
        <v>1018</v>
      </c>
      <c r="M8" s="32" t="s">
        <v>547</v>
      </c>
      <c r="N8" s="32" t="s">
        <v>548</v>
      </c>
      <c r="O8" s="32" t="s">
        <v>549</v>
      </c>
      <c r="P8" s="32" t="s">
        <v>367</v>
      </c>
      <c r="Q8" s="32" t="s">
        <v>487</v>
      </c>
      <c r="R8" s="35">
        <v>39731</v>
      </c>
      <c r="S8" s="75">
        <v>22740</v>
      </c>
      <c r="T8" s="107">
        <v>379</v>
      </c>
      <c r="U8" s="107">
        <v>13.5</v>
      </c>
      <c r="V8" s="107">
        <v>0.99419999999999997</v>
      </c>
      <c r="W8" s="107">
        <v>624.5</v>
      </c>
      <c r="X8" s="107">
        <v>393</v>
      </c>
      <c r="Y8" s="52">
        <f t="shared" si="0"/>
        <v>5.6342630853994491</v>
      </c>
      <c r="Z8" s="52">
        <f t="shared" si="1"/>
        <v>66.876855817478415</v>
      </c>
      <c r="AA8" s="32">
        <v>0.6</v>
      </c>
      <c r="AC8" s="54">
        <v>66.88</v>
      </c>
    </row>
    <row r="9" spans="1:29" s="32" customFormat="1" ht="18.75">
      <c r="A9" s="32">
        <v>8</v>
      </c>
      <c r="B9" s="33" t="s">
        <v>520</v>
      </c>
      <c r="C9" s="32" t="s">
        <v>521</v>
      </c>
      <c r="D9" s="32" t="s">
        <v>522</v>
      </c>
      <c r="E9" s="32" t="s">
        <v>15</v>
      </c>
      <c r="F9" s="39">
        <v>135000</v>
      </c>
      <c r="G9" s="35">
        <v>39569</v>
      </c>
      <c r="H9" s="32" t="s">
        <v>550</v>
      </c>
      <c r="I9" s="32" t="s">
        <v>551</v>
      </c>
      <c r="J9" s="32" t="s">
        <v>1018</v>
      </c>
      <c r="K9" s="32" t="s">
        <v>1018</v>
      </c>
      <c r="L9" s="32" t="s">
        <v>1018</v>
      </c>
      <c r="M9" s="32" t="s">
        <v>552</v>
      </c>
      <c r="N9" s="32" t="s">
        <v>553</v>
      </c>
      <c r="O9" s="32" t="s">
        <v>361</v>
      </c>
      <c r="P9" s="32" t="s">
        <v>339</v>
      </c>
      <c r="Q9" s="32" t="s">
        <v>437</v>
      </c>
      <c r="R9" s="35">
        <v>39724</v>
      </c>
      <c r="S9" s="75">
        <v>32640</v>
      </c>
      <c r="T9" s="107">
        <v>544</v>
      </c>
      <c r="U9" s="107">
        <v>12</v>
      </c>
      <c r="V9" s="107">
        <v>1.01</v>
      </c>
      <c r="W9" s="107">
        <v>673</v>
      </c>
      <c r="X9" s="107">
        <v>535</v>
      </c>
      <c r="Y9" s="52">
        <f t="shared" si="0"/>
        <v>8.2657254361799808</v>
      </c>
      <c r="Z9" s="52">
        <f t="shared" si="1"/>
        <v>66.472084542639337</v>
      </c>
      <c r="AA9" s="32">
        <v>0.2</v>
      </c>
      <c r="AC9" s="54">
        <v>66.47</v>
      </c>
    </row>
    <row r="10" spans="1:29" s="32" customFormat="1" ht="18.75">
      <c r="A10" s="32">
        <v>9</v>
      </c>
      <c r="B10" s="33" t="s">
        <v>282</v>
      </c>
      <c r="C10" s="32" t="s">
        <v>39</v>
      </c>
      <c r="D10" s="32" t="s">
        <v>523</v>
      </c>
      <c r="E10" s="32" t="s">
        <v>15</v>
      </c>
      <c r="F10" s="39">
        <v>200000</v>
      </c>
      <c r="G10" s="35">
        <v>39587</v>
      </c>
      <c r="H10" s="32" t="s">
        <v>472</v>
      </c>
      <c r="I10" s="32" t="s">
        <v>554</v>
      </c>
      <c r="J10" s="32" t="s">
        <v>1018</v>
      </c>
      <c r="K10" s="32" t="s">
        <v>1018</v>
      </c>
      <c r="L10" s="32" t="s">
        <v>1018</v>
      </c>
      <c r="M10" s="32" t="s">
        <v>337</v>
      </c>
      <c r="N10" s="32" t="s">
        <v>62</v>
      </c>
      <c r="O10" s="32" t="s">
        <v>434</v>
      </c>
      <c r="P10" s="32" t="s">
        <v>555</v>
      </c>
      <c r="Q10" s="32" t="s">
        <v>457</v>
      </c>
      <c r="R10" s="35">
        <v>39721</v>
      </c>
      <c r="S10" s="75">
        <v>22820</v>
      </c>
      <c r="T10" s="107">
        <v>380.33</v>
      </c>
      <c r="U10" s="107">
        <v>12.7</v>
      </c>
      <c r="V10" s="107">
        <v>1.0034482</v>
      </c>
      <c r="W10" s="107">
        <v>625</v>
      </c>
      <c r="X10" s="107">
        <v>409.5</v>
      </c>
      <c r="Y10" s="52">
        <f t="shared" si="0"/>
        <v>5.8755165289256199</v>
      </c>
      <c r="Z10" s="52">
        <f t="shared" si="1"/>
        <v>64.954536682375036</v>
      </c>
      <c r="AA10" s="32">
        <v>0.5</v>
      </c>
      <c r="AC10" s="54">
        <v>64.95</v>
      </c>
    </row>
    <row r="11" spans="1:29" s="32" customFormat="1" ht="18.75">
      <c r="A11" s="32">
        <v>10</v>
      </c>
      <c r="B11" s="33" t="s">
        <v>524</v>
      </c>
      <c r="C11" s="32" t="s">
        <v>525</v>
      </c>
      <c r="D11" s="32" t="s">
        <v>523</v>
      </c>
      <c r="E11" s="32" t="s">
        <v>15</v>
      </c>
      <c r="F11" s="39">
        <v>142000</v>
      </c>
      <c r="G11" s="35">
        <v>39596</v>
      </c>
      <c r="H11" s="32" t="s">
        <v>293</v>
      </c>
      <c r="I11" s="32" t="s">
        <v>556</v>
      </c>
      <c r="J11" s="32" t="s">
        <v>557</v>
      </c>
      <c r="K11" s="32" t="s">
        <v>1018</v>
      </c>
      <c r="L11" s="32" t="s">
        <v>1018</v>
      </c>
      <c r="M11" s="32" t="s">
        <v>337</v>
      </c>
      <c r="N11" s="32" t="s">
        <v>1018</v>
      </c>
      <c r="O11" s="32" t="s">
        <v>434</v>
      </c>
      <c r="P11" s="32" t="s">
        <v>558</v>
      </c>
      <c r="Q11" s="32" t="s">
        <v>546</v>
      </c>
      <c r="R11" s="35">
        <v>39727</v>
      </c>
      <c r="S11" s="75">
        <v>18680</v>
      </c>
      <c r="T11" s="107">
        <v>311.33</v>
      </c>
      <c r="U11" s="107">
        <v>11</v>
      </c>
      <c r="V11" s="107">
        <v>1.022</v>
      </c>
      <c r="W11" s="107">
        <v>466.7</v>
      </c>
      <c r="X11" s="107">
        <v>466.7</v>
      </c>
      <c r="Y11" s="52">
        <f t="shared" si="0"/>
        <v>5.000204086317722</v>
      </c>
      <c r="Z11" s="52">
        <f t="shared" si="1"/>
        <v>63.633254664674162</v>
      </c>
      <c r="AA11" s="32">
        <v>0.7</v>
      </c>
      <c r="AC11" s="54">
        <v>63.63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0"/>
  <sheetViews>
    <sheetView workbookViewId="0">
      <selection activeCell="AE13" sqref="AE13"/>
    </sheetView>
  </sheetViews>
  <sheetFormatPr defaultRowHeight="15.75"/>
  <cols>
    <col min="2" max="2" width="27.75" style="9" bestFit="1" customWidth="1"/>
    <col min="3" max="3" width="12.125" customWidth="1"/>
    <col min="4" max="4" width="18.25" bestFit="1" customWidth="1"/>
    <col min="5" max="5" width="11.125" bestFit="1" customWidth="1"/>
    <col min="6" max="6" width="20" style="23" bestFit="1" customWidth="1"/>
    <col min="7" max="7" width="14.625" bestFit="1" customWidth="1"/>
    <col min="8" max="8" width="49" bestFit="1" customWidth="1"/>
    <col min="9" max="9" width="29.375" style="11" bestFit="1" customWidth="1"/>
    <col min="10" max="11" width="9" style="11"/>
    <col min="12" max="12" width="10.5" style="11" customWidth="1"/>
    <col min="13" max="13" width="22.75" bestFit="1" customWidth="1"/>
    <col min="14" max="14" width="16" bestFit="1" customWidth="1"/>
    <col min="15" max="15" width="30.875" bestFit="1" customWidth="1"/>
    <col min="16" max="16" width="22.75" bestFit="1" customWidth="1"/>
    <col min="17" max="17" width="15.5" bestFit="1" customWidth="1"/>
    <col min="18" max="18" width="12.625" style="10" bestFit="1" customWidth="1"/>
    <col min="19" max="19" width="9.875" bestFit="1" customWidth="1"/>
    <col min="20" max="20" width="10.375" bestFit="1" customWidth="1"/>
    <col min="21" max="21" width="15" style="4" bestFit="1" customWidth="1"/>
    <col min="23" max="23" width="8.625" customWidth="1"/>
    <col min="24" max="24" width="8" style="4" customWidth="1"/>
    <col min="25" max="25" width="15" style="4" bestFit="1" customWidth="1"/>
    <col min="26" max="26" width="16.375" style="22" bestFit="1" customWidth="1"/>
    <col min="27" max="27" width="15" style="4" bestFit="1" customWidth="1"/>
    <col min="28" max="28" width="18.75" style="106" bestFit="1" customWidth="1"/>
  </cols>
  <sheetData>
    <row r="1" spans="1:28" s="33" customFormat="1" ht="18.75">
      <c r="A1" s="99" t="s">
        <v>253</v>
      </c>
      <c r="B1" s="99" t="s">
        <v>254</v>
      </c>
      <c r="C1" s="99" t="s">
        <v>1</v>
      </c>
      <c r="D1" s="99" t="s">
        <v>6</v>
      </c>
      <c r="E1" s="99" t="s">
        <v>14</v>
      </c>
      <c r="F1" s="100" t="s">
        <v>8</v>
      </c>
      <c r="G1" s="99" t="s">
        <v>9</v>
      </c>
      <c r="H1" s="99" t="s">
        <v>559</v>
      </c>
      <c r="I1" s="99" t="s">
        <v>260</v>
      </c>
      <c r="J1" s="220" t="s">
        <v>626</v>
      </c>
      <c r="K1" s="220"/>
      <c r="L1" s="220"/>
      <c r="M1" s="99" t="s">
        <v>52</v>
      </c>
      <c r="N1" s="99" t="s">
        <v>51</v>
      </c>
      <c r="O1" s="99" t="s">
        <v>58</v>
      </c>
      <c r="P1" s="99" t="s">
        <v>12</v>
      </c>
      <c r="Q1" s="99" t="s">
        <v>265</v>
      </c>
      <c r="R1" s="101" t="s">
        <v>19</v>
      </c>
      <c r="S1" s="99" t="s">
        <v>18</v>
      </c>
      <c r="T1" s="99" t="s">
        <v>20</v>
      </c>
      <c r="U1" s="102" t="s">
        <v>46</v>
      </c>
      <c r="V1" s="99" t="s">
        <v>119</v>
      </c>
      <c r="W1" s="99" t="s">
        <v>120</v>
      </c>
      <c r="X1" s="102" t="s">
        <v>21</v>
      </c>
      <c r="Y1" s="102" t="s">
        <v>270</v>
      </c>
      <c r="Z1" s="103" t="s">
        <v>17</v>
      </c>
      <c r="AA1" s="102" t="s">
        <v>509</v>
      </c>
      <c r="AB1" s="99" t="s">
        <v>560</v>
      </c>
    </row>
    <row r="2" spans="1:28" s="32" customFormat="1" ht="18.75">
      <c r="A2" s="32">
        <v>1</v>
      </c>
      <c r="B2" s="33" t="s">
        <v>561</v>
      </c>
      <c r="C2" s="32" t="s">
        <v>23</v>
      </c>
      <c r="D2" s="32" t="s">
        <v>569</v>
      </c>
      <c r="E2" s="32" t="s">
        <v>15</v>
      </c>
      <c r="F2" s="39" t="s">
        <v>585</v>
      </c>
      <c r="G2" s="35">
        <v>39192</v>
      </c>
      <c r="H2" s="32" t="s">
        <v>586</v>
      </c>
      <c r="I2" s="55"/>
      <c r="J2" s="219"/>
      <c r="K2" s="219"/>
      <c r="L2" s="219"/>
      <c r="M2" s="55" t="s">
        <v>62</v>
      </c>
      <c r="N2" s="55" t="s">
        <v>224</v>
      </c>
      <c r="O2" s="55" t="s">
        <v>11</v>
      </c>
      <c r="P2" s="32" t="s">
        <v>795</v>
      </c>
      <c r="Q2" s="35">
        <v>39343</v>
      </c>
      <c r="R2" s="75">
        <v>27380</v>
      </c>
      <c r="S2" s="32">
        <v>456.33300000000003</v>
      </c>
      <c r="T2" s="32">
        <v>11.2</v>
      </c>
      <c r="U2" s="49">
        <v>1.02068</v>
      </c>
      <c r="V2" s="32">
        <v>1000</v>
      </c>
      <c r="W2" s="32">
        <v>220</v>
      </c>
      <c r="X2" s="49">
        <f>(V2*W2)/43560</f>
        <v>5.0505050505050502</v>
      </c>
      <c r="Y2" s="49">
        <f>(S2*U2)/X2</f>
        <v>92.22245335512001</v>
      </c>
      <c r="Z2" s="34">
        <v>1</v>
      </c>
      <c r="AA2" s="49"/>
      <c r="AB2" s="104">
        <v>92.231700000000004</v>
      </c>
    </row>
    <row r="3" spans="1:28" s="32" customFormat="1" ht="18.75">
      <c r="A3" s="32">
        <v>2</v>
      </c>
      <c r="B3" s="33" t="s">
        <v>282</v>
      </c>
      <c r="C3" s="32" t="s">
        <v>39</v>
      </c>
      <c r="D3" s="32" t="s">
        <v>523</v>
      </c>
      <c r="E3" s="32" t="s">
        <v>15</v>
      </c>
      <c r="F3" s="39">
        <v>143047</v>
      </c>
      <c r="G3" s="35">
        <v>39192</v>
      </c>
      <c r="H3" s="32" t="s">
        <v>587</v>
      </c>
      <c r="I3" s="55" t="s">
        <v>83</v>
      </c>
      <c r="J3" s="219" t="s">
        <v>588</v>
      </c>
      <c r="K3" s="219"/>
      <c r="L3" s="219"/>
      <c r="M3" s="55" t="s">
        <v>62</v>
      </c>
      <c r="N3" s="55" t="s">
        <v>224</v>
      </c>
      <c r="O3" s="55" t="s">
        <v>589</v>
      </c>
      <c r="P3" s="55" t="s">
        <v>796</v>
      </c>
      <c r="Q3" s="35">
        <v>39342</v>
      </c>
      <c r="R3" s="75">
        <v>29800</v>
      </c>
      <c r="S3" s="32">
        <v>496.67</v>
      </c>
      <c r="T3" s="32">
        <v>12.6</v>
      </c>
      <c r="U3" s="49">
        <v>1.0045976999999999</v>
      </c>
      <c r="V3" s="32">
        <v>554.5</v>
      </c>
      <c r="W3" s="32">
        <v>442.5</v>
      </c>
      <c r="X3" s="49">
        <f t="shared" ref="X3:X19" si="0">(V3*W3)/43560</f>
        <v>5.6328340220385673</v>
      </c>
      <c r="Y3" s="49">
        <f t="shared" ref="Y3:Y19" si="1">(S3*U3)/X3</f>
        <v>88.57948551418967</v>
      </c>
      <c r="Z3" s="34">
        <v>0.5</v>
      </c>
      <c r="AA3" s="49"/>
      <c r="AB3" s="104">
        <v>88.579483999999994</v>
      </c>
    </row>
    <row r="4" spans="1:28" s="32" customFormat="1" ht="18.75">
      <c r="A4" s="32">
        <v>3</v>
      </c>
      <c r="B4" s="33" t="s">
        <v>570</v>
      </c>
      <c r="C4" s="32" t="s">
        <v>3</v>
      </c>
      <c r="D4" s="32" t="s">
        <v>569</v>
      </c>
      <c r="E4" s="32" t="s">
        <v>15</v>
      </c>
      <c r="F4" s="39" t="s">
        <v>590</v>
      </c>
      <c r="G4" s="35">
        <v>39203</v>
      </c>
      <c r="H4" s="32" t="s">
        <v>591</v>
      </c>
      <c r="I4" s="55"/>
      <c r="J4" s="219"/>
      <c r="K4" s="219"/>
      <c r="L4" s="219"/>
      <c r="M4" s="55" t="s">
        <v>311</v>
      </c>
      <c r="N4" s="55" t="s">
        <v>51</v>
      </c>
      <c r="O4" s="55" t="s">
        <v>362</v>
      </c>
      <c r="P4" s="32" t="s">
        <v>797</v>
      </c>
      <c r="Q4" s="35">
        <v>39349</v>
      </c>
      <c r="R4" s="75">
        <v>29180</v>
      </c>
      <c r="S4" s="32">
        <v>486.33</v>
      </c>
      <c r="T4" s="32">
        <v>13.8</v>
      </c>
      <c r="U4" s="49">
        <v>0.99</v>
      </c>
      <c r="V4" s="32">
        <v>1195</v>
      </c>
      <c r="W4" s="32">
        <v>200.4</v>
      </c>
      <c r="X4" s="49">
        <f t="shared" si="0"/>
        <v>5.4976584022038564</v>
      </c>
      <c r="Y4" s="49">
        <f t="shared" si="1"/>
        <v>87.576685340615839</v>
      </c>
      <c r="Z4" s="34">
        <v>1</v>
      </c>
      <c r="AA4" s="49"/>
      <c r="AB4" s="104">
        <v>87.587000000000003</v>
      </c>
    </row>
    <row r="5" spans="1:28" s="32" customFormat="1" ht="18.75">
      <c r="A5" s="32">
        <v>4</v>
      </c>
      <c r="B5" s="33" t="s">
        <v>280</v>
      </c>
      <c r="C5" s="32" t="s">
        <v>571</v>
      </c>
      <c r="D5" s="32" t="s">
        <v>572</v>
      </c>
      <c r="E5" s="32" t="s">
        <v>15</v>
      </c>
      <c r="F5" s="39">
        <v>130000</v>
      </c>
      <c r="G5" s="35">
        <v>39192</v>
      </c>
      <c r="H5" s="32" t="s">
        <v>311</v>
      </c>
      <c r="I5" s="55"/>
      <c r="J5" s="219"/>
      <c r="K5" s="219"/>
      <c r="L5" s="219"/>
      <c r="M5" s="55" t="s">
        <v>592</v>
      </c>
      <c r="N5" s="55" t="s">
        <v>311</v>
      </c>
      <c r="O5" s="55" t="s">
        <v>558</v>
      </c>
      <c r="P5" s="32" t="s">
        <v>798</v>
      </c>
      <c r="Q5" s="35">
        <v>39346</v>
      </c>
      <c r="R5" s="75">
        <v>58580</v>
      </c>
      <c r="S5" s="32">
        <v>509.33</v>
      </c>
      <c r="T5" s="32">
        <v>10.9</v>
      </c>
      <c r="U5" s="49">
        <v>1.024</v>
      </c>
      <c r="V5" s="32">
        <v>789</v>
      </c>
      <c r="W5" s="32">
        <v>330</v>
      </c>
      <c r="X5" s="49">
        <f t="shared" si="0"/>
        <v>5.9772727272727275</v>
      </c>
      <c r="Y5" s="49">
        <f t="shared" si="1"/>
        <v>87.256169125475267</v>
      </c>
      <c r="Z5" s="34">
        <v>2.9</v>
      </c>
      <c r="AA5" s="49">
        <f>Y5*(Z5-1)/100</f>
        <v>1.65786721338403</v>
      </c>
      <c r="AB5" s="104">
        <v>85.6023</v>
      </c>
    </row>
    <row r="6" spans="1:28" s="55" customFormat="1" ht="18.75">
      <c r="A6" s="55">
        <v>5</v>
      </c>
      <c r="B6" s="92" t="s">
        <v>568</v>
      </c>
      <c r="C6" s="55" t="s">
        <v>573</v>
      </c>
      <c r="D6" s="55" t="s">
        <v>574</v>
      </c>
      <c r="E6" s="55" t="s">
        <v>15</v>
      </c>
      <c r="F6" s="94"/>
      <c r="J6" s="219"/>
      <c r="K6" s="219"/>
      <c r="L6" s="219"/>
      <c r="P6" s="55" t="s">
        <v>776</v>
      </c>
      <c r="Q6" s="95">
        <v>39345</v>
      </c>
      <c r="R6" s="96">
        <v>30260</v>
      </c>
      <c r="S6" s="55">
        <v>504.33</v>
      </c>
      <c r="T6" s="55">
        <v>12.5</v>
      </c>
      <c r="U6" s="98">
        <v>1.0057471259999999</v>
      </c>
      <c r="V6" s="55">
        <v>1000</v>
      </c>
      <c r="W6" s="55">
        <v>258.3</v>
      </c>
      <c r="X6" s="49">
        <f t="shared" si="0"/>
        <v>5.9297520661157028</v>
      </c>
      <c r="Y6" s="49">
        <f t="shared" si="1"/>
        <v>85.53957103097585</v>
      </c>
      <c r="Z6" s="97">
        <v>0.89</v>
      </c>
      <c r="AA6" s="98"/>
      <c r="AB6" s="105">
        <v>85.5</v>
      </c>
    </row>
    <row r="7" spans="1:28" s="32" customFormat="1" ht="18.75">
      <c r="A7" s="55">
        <v>6</v>
      </c>
      <c r="B7" s="33" t="s">
        <v>564</v>
      </c>
      <c r="C7" s="32" t="s">
        <v>129</v>
      </c>
      <c r="D7" s="32" t="s">
        <v>518</v>
      </c>
      <c r="E7" s="32" t="s">
        <v>15</v>
      </c>
      <c r="F7" s="39">
        <v>152000</v>
      </c>
      <c r="G7" s="35">
        <v>39217</v>
      </c>
      <c r="H7" s="32" t="s">
        <v>418</v>
      </c>
      <c r="I7" s="55"/>
      <c r="J7" s="219" t="s">
        <v>600</v>
      </c>
      <c r="K7" s="219"/>
      <c r="L7" s="219"/>
      <c r="M7" s="55"/>
      <c r="N7" s="55" t="s">
        <v>593</v>
      </c>
      <c r="O7" s="55" t="s">
        <v>378</v>
      </c>
      <c r="P7" s="32" t="s">
        <v>799</v>
      </c>
      <c r="Q7" s="35">
        <v>39367</v>
      </c>
      <c r="R7" s="75">
        <v>38140</v>
      </c>
      <c r="S7" s="32">
        <v>635.66999999999996</v>
      </c>
      <c r="T7" s="32">
        <v>11.4</v>
      </c>
      <c r="U7" s="49">
        <v>1.018</v>
      </c>
      <c r="V7" s="32">
        <v>1150</v>
      </c>
      <c r="W7" s="32">
        <v>300</v>
      </c>
      <c r="X7" s="49">
        <f t="shared" si="0"/>
        <v>7.9201101928374653</v>
      </c>
      <c r="Y7" s="49">
        <f t="shared" si="1"/>
        <v>81.704931401739131</v>
      </c>
      <c r="Z7" s="34" t="s">
        <v>594</v>
      </c>
      <c r="AA7" s="49"/>
      <c r="AB7" s="104">
        <v>81.7</v>
      </c>
    </row>
    <row r="8" spans="1:28" s="32" customFormat="1" ht="18.75">
      <c r="A8" s="55">
        <v>7</v>
      </c>
      <c r="B8" s="33" t="s">
        <v>565</v>
      </c>
      <c r="C8" s="32" t="s">
        <v>573</v>
      </c>
      <c r="D8" s="32" t="s">
        <v>518</v>
      </c>
      <c r="E8" s="32" t="s">
        <v>15</v>
      </c>
      <c r="F8" s="39" t="s">
        <v>595</v>
      </c>
      <c r="G8" s="35">
        <v>39212</v>
      </c>
      <c r="H8" s="32" t="s">
        <v>596</v>
      </c>
      <c r="I8" s="55"/>
      <c r="J8" s="219" t="s">
        <v>597</v>
      </c>
      <c r="K8" s="219"/>
      <c r="L8" s="219"/>
      <c r="M8" s="55" t="s">
        <v>311</v>
      </c>
      <c r="N8" s="55" t="s">
        <v>311</v>
      </c>
      <c r="O8" s="55" t="s">
        <v>598</v>
      </c>
      <c r="P8" s="55" t="s">
        <v>800</v>
      </c>
      <c r="Q8" s="35">
        <v>39367</v>
      </c>
      <c r="R8" s="75">
        <v>26100</v>
      </c>
      <c r="S8" s="32">
        <v>435</v>
      </c>
      <c r="T8" s="32">
        <v>12.9</v>
      </c>
      <c r="U8" s="49">
        <v>1.0009999999999999</v>
      </c>
      <c r="V8" s="32">
        <v>300</v>
      </c>
      <c r="W8" s="32">
        <v>778</v>
      </c>
      <c r="X8" s="49">
        <f t="shared" si="0"/>
        <v>5.3581267217630852</v>
      </c>
      <c r="Y8" s="49">
        <f t="shared" si="1"/>
        <v>81.266275064267347</v>
      </c>
      <c r="Z8" s="34">
        <v>1</v>
      </c>
      <c r="AA8" s="49"/>
      <c r="AB8" s="104">
        <v>81.2</v>
      </c>
    </row>
    <row r="9" spans="1:28" s="32" customFormat="1" ht="18.75">
      <c r="A9" s="55">
        <v>8</v>
      </c>
      <c r="B9" s="33" t="s">
        <v>466</v>
      </c>
      <c r="C9" s="32" t="s">
        <v>38</v>
      </c>
      <c r="D9" s="32" t="s">
        <v>575</v>
      </c>
      <c r="E9" s="32" t="s">
        <v>15</v>
      </c>
      <c r="F9" s="39">
        <v>250000</v>
      </c>
      <c r="G9" s="35">
        <v>39217</v>
      </c>
      <c r="H9" s="32" t="s">
        <v>803</v>
      </c>
      <c r="I9" s="55"/>
      <c r="J9" s="219" t="s">
        <v>634</v>
      </c>
      <c r="K9" s="219"/>
      <c r="L9" s="219"/>
      <c r="M9" s="55" t="s">
        <v>484</v>
      </c>
      <c r="N9" s="55" t="s">
        <v>599</v>
      </c>
      <c r="O9" s="55" t="s">
        <v>460</v>
      </c>
      <c r="P9" s="55" t="s">
        <v>799</v>
      </c>
      <c r="Q9" s="35">
        <v>39358</v>
      </c>
      <c r="R9" s="75">
        <v>27840</v>
      </c>
      <c r="S9" s="32">
        <v>464</v>
      </c>
      <c r="T9" s="32">
        <v>12.7</v>
      </c>
      <c r="U9" s="49">
        <v>1.0029999999999999</v>
      </c>
      <c r="V9" s="32">
        <v>643</v>
      </c>
      <c r="W9" s="32">
        <v>392</v>
      </c>
      <c r="X9" s="49">
        <f t="shared" si="0"/>
        <v>5.7864095500459136</v>
      </c>
      <c r="Y9" s="49">
        <f t="shared" si="1"/>
        <v>80.428458437807464</v>
      </c>
      <c r="Z9" s="97"/>
      <c r="AA9" s="49"/>
      <c r="AB9" s="104">
        <v>80.42</v>
      </c>
    </row>
    <row r="10" spans="1:28" s="32" customFormat="1" ht="18.75">
      <c r="A10" s="55">
        <v>9</v>
      </c>
      <c r="B10" s="33" t="s">
        <v>576</v>
      </c>
      <c r="C10" s="32" t="s">
        <v>577</v>
      </c>
      <c r="D10" s="32" t="s">
        <v>578</v>
      </c>
      <c r="E10" s="32" t="s">
        <v>15</v>
      </c>
      <c r="F10" s="39" t="s">
        <v>601</v>
      </c>
      <c r="G10" s="35">
        <v>39216</v>
      </c>
      <c r="H10" s="32" t="s">
        <v>311</v>
      </c>
      <c r="I10" s="55"/>
      <c r="J10" s="219"/>
      <c r="K10" s="219"/>
      <c r="L10" s="219"/>
      <c r="M10" s="55" t="s">
        <v>62</v>
      </c>
      <c r="N10" s="55" t="s">
        <v>65</v>
      </c>
      <c r="O10" s="55"/>
      <c r="P10" s="55" t="s">
        <v>789</v>
      </c>
      <c r="Q10" s="35">
        <v>39359</v>
      </c>
      <c r="R10" s="75">
        <v>31700</v>
      </c>
      <c r="S10" s="32">
        <v>528.33000000000004</v>
      </c>
      <c r="T10" s="32">
        <v>13.1</v>
      </c>
      <c r="U10" s="49">
        <v>0.998</v>
      </c>
      <c r="V10" s="32">
        <v>1041</v>
      </c>
      <c r="W10" s="32">
        <v>290</v>
      </c>
      <c r="X10" s="49">
        <f t="shared" si="0"/>
        <v>6.9304407713498621</v>
      </c>
      <c r="Y10" s="49">
        <f t="shared" si="1"/>
        <v>76.08078005366194</v>
      </c>
      <c r="Z10" s="97"/>
      <c r="AA10" s="49"/>
      <c r="AB10" s="104">
        <v>76.085599999999999</v>
      </c>
    </row>
    <row r="11" spans="1:28" s="32" customFormat="1" ht="18.75">
      <c r="A11" s="55">
        <v>10</v>
      </c>
      <c r="B11" s="33" t="s">
        <v>579</v>
      </c>
      <c r="C11" s="32" t="s">
        <v>79</v>
      </c>
      <c r="D11" s="32" t="s">
        <v>523</v>
      </c>
      <c r="E11" s="32" t="s">
        <v>15</v>
      </c>
      <c r="F11" s="94"/>
      <c r="G11" s="55"/>
      <c r="H11" s="55"/>
      <c r="I11" s="55"/>
      <c r="J11" s="219"/>
      <c r="K11" s="219"/>
      <c r="L11" s="219"/>
      <c r="M11" s="55"/>
      <c r="N11" s="55"/>
      <c r="O11" s="55"/>
      <c r="P11" s="55" t="s">
        <v>801</v>
      </c>
      <c r="Q11" s="35">
        <v>39344</v>
      </c>
      <c r="R11" s="75">
        <v>27120</v>
      </c>
      <c r="S11" s="32">
        <v>452</v>
      </c>
      <c r="T11" s="32">
        <v>12.2</v>
      </c>
      <c r="U11" s="49">
        <v>1.0092000000000001</v>
      </c>
      <c r="V11" s="32">
        <v>883</v>
      </c>
      <c r="W11" s="32">
        <v>300</v>
      </c>
      <c r="X11" s="49">
        <f t="shared" si="0"/>
        <v>6.0812672176308542</v>
      </c>
      <c r="Y11" s="49">
        <f t="shared" si="1"/>
        <v>75.010418663646661</v>
      </c>
      <c r="Z11" s="34">
        <v>1.3</v>
      </c>
      <c r="AA11" s="49">
        <f>Y11*(Z11-1)/100</f>
        <v>0.22503125599094001</v>
      </c>
      <c r="AB11" s="104">
        <v>74.81</v>
      </c>
    </row>
    <row r="12" spans="1:28" s="32" customFormat="1" ht="18.75">
      <c r="A12" s="55">
        <v>11</v>
      </c>
      <c r="B12" s="33" t="s">
        <v>524</v>
      </c>
      <c r="C12" s="32" t="s">
        <v>525</v>
      </c>
      <c r="D12" s="32" t="s">
        <v>523</v>
      </c>
      <c r="E12" s="32" t="s">
        <v>15</v>
      </c>
      <c r="F12" s="39" t="s">
        <v>471</v>
      </c>
      <c r="G12" s="35">
        <v>39221</v>
      </c>
      <c r="H12" s="32" t="s">
        <v>602</v>
      </c>
      <c r="I12" s="55" t="s">
        <v>603</v>
      </c>
      <c r="J12" s="219" t="s">
        <v>640</v>
      </c>
      <c r="K12" s="219"/>
      <c r="L12" s="219"/>
      <c r="M12" s="55"/>
      <c r="N12" s="55" t="s">
        <v>604</v>
      </c>
      <c r="O12" s="55" t="s">
        <v>605</v>
      </c>
      <c r="P12" s="55" t="s">
        <v>789</v>
      </c>
      <c r="Q12" s="35">
        <v>39364</v>
      </c>
      <c r="R12" s="75">
        <v>22000</v>
      </c>
      <c r="S12" s="32">
        <v>336.66</v>
      </c>
      <c r="T12" s="32">
        <v>13.7</v>
      </c>
      <c r="U12" s="49">
        <v>0.991954</v>
      </c>
      <c r="V12" s="32">
        <v>467</v>
      </c>
      <c r="W12" s="32">
        <v>467</v>
      </c>
      <c r="X12" s="49">
        <f t="shared" si="0"/>
        <v>5.0066345270890729</v>
      </c>
      <c r="Y12" s="49">
        <f t="shared" si="1"/>
        <v>66.701739828044509</v>
      </c>
      <c r="Z12" s="34">
        <v>1</v>
      </c>
      <c r="AA12" s="49"/>
      <c r="AB12" s="104">
        <v>73.77</v>
      </c>
    </row>
    <row r="13" spans="1:28" s="32" customFormat="1" ht="18.75">
      <c r="A13" s="55">
        <v>12</v>
      </c>
      <c r="B13" s="33" t="s">
        <v>567</v>
      </c>
      <c r="C13" s="32" t="s">
        <v>79</v>
      </c>
      <c r="D13" s="32" t="s">
        <v>580</v>
      </c>
      <c r="E13" s="32" t="s">
        <v>15</v>
      </c>
      <c r="F13" s="39" t="s">
        <v>606</v>
      </c>
      <c r="G13" s="35">
        <v>39212</v>
      </c>
      <c r="H13" s="32" t="s">
        <v>607</v>
      </c>
      <c r="I13" s="55"/>
      <c r="J13" s="221"/>
      <c r="K13" s="221"/>
      <c r="L13" s="221"/>
      <c r="M13" s="55" t="s">
        <v>643</v>
      </c>
      <c r="N13" s="55" t="s">
        <v>361</v>
      </c>
      <c r="O13" s="55" t="s">
        <v>608</v>
      </c>
      <c r="P13" s="55" t="s">
        <v>801</v>
      </c>
      <c r="Q13" s="35">
        <v>39361</v>
      </c>
      <c r="R13" s="75">
        <v>23340</v>
      </c>
      <c r="S13" s="32">
        <v>389</v>
      </c>
      <c r="T13" s="32">
        <v>14.8</v>
      </c>
      <c r="U13" s="49">
        <v>0.97929999999999995</v>
      </c>
      <c r="V13" s="32">
        <v>457</v>
      </c>
      <c r="W13" s="32">
        <v>494</v>
      </c>
      <c r="X13" s="49">
        <f t="shared" si="0"/>
        <v>5.1826905417814508</v>
      </c>
      <c r="Y13" s="49">
        <f t="shared" si="1"/>
        <v>73.503848421761361</v>
      </c>
      <c r="Z13" s="34">
        <v>0.78</v>
      </c>
      <c r="AA13" s="49"/>
      <c r="AB13" s="104">
        <v>73.5</v>
      </c>
    </row>
    <row r="14" spans="1:28" s="32" customFormat="1" ht="18.75">
      <c r="A14" s="55">
        <v>13</v>
      </c>
      <c r="B14" s="33" t="s">
        <v>510</v>
      </c>
      <c r="C14" s="32" t="s">
        <v>23</v>
      </c>
      <c r="D14" s="32" t="s">
        <v>523</v>
      </c>
      <c r="E14" s="32" t="s">
        <v>15</v>
      </c>
      <c r="F14" s="39">
        <v>120000</v>
      </c>
      <c r="G14" s="35">
        <v>39216</v>
      </c>
      <c r="H14" s="32" t="s">
        <v>346</v>
      </c>
      <c r="I14" s="55"/>
      <c r="J14" s="219"/>
      <c r="K14" s="219"/>
      <c r="L14" s="219"/>
      <c r="M14" s="55"/>
      <c r="N14" s="55" t="s">
        <v>224</v>
      </c>
      <c r="O14" s="55" t="s">
        <v>605</v>
      </c>
      <c r="P14" s="55" t="s">
        <v>789</v>
      </c>
      <c r="Q14" s="35">
        <v>39360</v>
      </c>
      <c r="R14" s="75">
        <v>23898</v>
      </c>
      <c r="S14" s="32">
        <v>38.299999999999997</v>
      </c>
      <c r="T14" s="32">
        <v>12.6</v>
      </c>
      <c r="U14" s="49">
        <v>1.0045999999999999</v>
      </c>
      <c r="V14" s="32">
        <v>590.4</v>
      </c>
      <c r="W14" s="32">
        <v>411.5</v>
      </c>
      <c r="X14" s="49">
        <f t="shared" si="0"/>
        <v>5.5773553719008255</v>
      </c>
      <c r="Y14" s="49">
        <f t="shared" si="1"/>
        <v>6.8986423554515008</v>
      </c>
      <c r="Z14" s="34">
        <v>1</v>
      </c>
      <c r="AA14" s="49"/>
      <c r="AB14" s="104">
        <v>71.691000000000003</v>
      </c>
    </row>
    <row r="15" spans="1:28" s="32" customFormat="1" ht="18.75">
      <c r="A15" s="55">
        <v>14</v>
      </c>
      <c r="B15" s="33" t="s">
        <v>566</v>
      </c>
      <c r="C15" s="32" t="s">
        <v>573</v>
      </c>
      <c r="D15" s="32" t="s">
        <v>572</v>
      </c>
      <c r="E15" s="32" t="s">
        <v>15</v>
      </c>
      <c r="F15" s="39" t="s">
        <v>609</v>
      </c>
      <c r="G15" s="35">
        <v>39203</v>
      </c>
      <c r="H15" s="32" t="s">
        <v>610</v>
      </c>
      <c r="I15" s="55"/>
      <c r="J15" s="219" t="s">
        <v>597</v>
      </c>
      <c r="K15" s="219"/>
      <c r="L15" s="219"/>
      <c r="M15" s="55" t="s">
        <v>311</v>
      </c>
      <c r="N15" s="55" t="s">
        <v>311</v>
      </c>
      <c r="O15" s="55" t="s">
        <v>611</v>
      </c>
      <c r="P15" s="55" t="s">
        <v>802</v>
      </c>
      <c r="Q15" s="35">
        <v>39353</v>
      </c>
      <c r="R15" s="75">
        <v>21680</v>
      </c>
      <c r="S15" s="32">
        <v>361.3</v>
      </c>
      <c r="T15" s="32">
        <v>13.9</v>
      </c>
      <c r="U15" s="49">
        <v>0.89865510000000004</v>
      </c>
      <c r="V15" s="32">
        <v>1800</v>
      </c>
      <c r="W15" s="32">
        <v>126.5</v>
      </c>
      <c r="X15" s="49">
        <f t="shared" si="0"/>
        <v>5.2272727272727275</v>
      </c>
      <c r="Y15" s="49">
        <f t="shared" si="1"/>
        <v>62.113477633565218</v>
      </c>
      <c r="Z15" s="34">
        <v>1.2</v>
      </c>
      <c r="AA15" s="49">
        <f>Y15*(Z15-1)/100</f>
        <v>0.1242269552671304</v>
      </c>
      <c r="AB15" s="104">
        <v>68.39</v>
      </c>
    </row>
    <row r="16" spans="1:28" s="32" customFormat="1" ht="18.75">
      <c r="A16" s="55">
        <v>15</v>
      </c>
      <c r="B16" s="33" t="s">
        <v>563</v>
      </c>
      <c r="C16" s="32" t="s">
        <v>43</v>
      </c>
      <c r="D16" s="32" t="s">
        <v>575</v>
      </c>
      <c r="E16" s="32" t="s">
        <v>15</v>
      </c>
      <c r="F16" s="39" t="s">
        <v>612</v>
      </c>
      <c r="G16" s="35">
        <v>39200</v>
      </c>
      <c r="H16" s="32" t="s">
        <v>613</v>
      </c>
      <c r="I16" s="55"/>
      <c r="J16" s="219"/>
      <c r="K16" s="219"/>
      <c r="L16" s="219"/>
      <c r="M16" s="55" t="s">
        <v>311</v>
      </c>
      <c r="N16" s="55" t="s">
        <v>65</v>
      </c>
      <c r="O16" s="55" t="s">
        <v>614</v>
      </c>
      <c r="P16" s="55" t="s">
        <v>787</v>
      </c>
      <c r="Q16" s="35">
        <v>39342</v>
      </c>
      <c r="R16" s="75">
        <v>19050</v>
      </c>
      <c r="S16" s="32">
        <v>317.5</v>
      </c>
      <c r="T16" s="32">
        <v>10.4</v>
      </c>
      <c r="U16" s="49">
        <v>1.03</v>
      </c>
      <c r="V16" s="32">
        <v>875</v>
      </c>
      <c r="W16" s="32">
        <v>250.4</v>
      </c>
      <c r="X16" s="49">
        <f t="shared" si="0"/>
        <v>5.0298438934802574</v>
      </c>
      <c r="Y16" s="49">
        <f t="shared" si="1"/>
        <v>65.016928343222276</v>
      </c>
      <c r="Z16" s="34" t="s">
        <v>594</v>
      </c>
      <c r="AA16" s="49"/>
      <c r="AB16" s="104">
        <v>65.010000000000005</v>
      </c>
    </row>
    <row r="17" spans="1:28" s="32" customFormat="1" ht="18.75">
      <c r="A17" s="55">
        <v>16</v>
      </c>
      <c r="B17" s="33" t="s">
        <v>562</v>
      </c>
      <c r="C17" s="32" t="s">
        <v>525</v>
      </c>
      <c r="D17" s="32" t="s">
        <v>581</v>
      </c>
      <c r="E17" s="32" t="s">
        <v>15</v>
      </c>
      <c r="F17" s="39">
        <v>242250</v>
      </c>
      <c r="G17" s="35">
        <v>39224</v>
      </c>
      <c r="H17" s="32" t="s">
        <v>615</v>
      </c>
      <c r="I17" s="55" t="s">
        <v>616</v>
      </c>
      <c r="J17" s="219" t="s">
        <v>337</v>
      </c>
      <c r="K17" s="219"/>
      <c r="L17" s="219"/>
      <c r="M17" s="55" t="s">
        <v>62</v>
      </c>
      <c r="N17" s="55" t="s">
        <v>65</v>
      </c>
      <c r="O17" s="55" t="s">
        <v>329</v>
      </c>
      <c r="P17" s="55" t="s">
        <v>776</v>
      </c>
      <c r="Q17" s="95">
        <v>39391</v>
      </c>
      <c r="R17" s="75">
        <v>21300</v>
      </c>
      <c r="S17" s="32">
        <v>355</v>
      </c>
      <c r="T17" s="32">
        <v>14</v>
      </c>
      <c r="U17" s="49">
        <v>0.99</v>
      </c>
      <c r="V17" s="32">
        <v>651</v>
      </c>
      <c r="W17" s="32">
        <v>356</v>
      </c>
      <c r="X17" s="49">
        <f t="shared" si="0"/>
        <v>5.3203856749311296</v>
      </c>
      <c r="Y17" s="49">
        <f t="shared" si="1"/>
        <v>66.057241236472834</v>
      </c>
      <c r="Z17" s="34">
        <v>2.9</v>
      </c>
      <c r="AA17" s="49">
        <f>Y17*(Z17-1)/100</f>
        <v>1.2550875834929838</v>
      </c>
      <c r="AB17" s="104">
        <v>64.81</v>
      </c>
    </row>
    <row r="18" spans="1:28" s="32" customFormat="1" ht="18.75">
      <c r="A18" s="55">
        <v>17</v>
      </c>
      <c r="B18" s="33" t="s">
        <v>582</v>
      </c>
      <c r="C18" s="32" t="s">
        <v>571</v>
      </c>
      <c r="D18" s="32" t="s">
        <v>583</v>
      </c>
      <c r="E18" s="32" t="s">
        <v>15</v>
      </c>
      <c r="F18" s="39">
        <v>165000</v>
      </c>
      <c r="G18" s="35">
        <v>39245</v>
      </c>
      <c r="H18" s="32" t="s">
        <v>346</v>
      </c>
      <c r="I18" s="55" t="s">
        <v>617</v>
      </c>
      <c r="J18" s="219" t="s">
        <v>618</v>
      </c>
      <c r="K18" s="219"/>
      <c r="L18" s="219"/>
      <c r="M18" s="55" t="s">
        <v>619</v>
      </c>
      <c r="N18" s="55" t="s">
        <v>387</v>
      </c>
      <c r="O18" s="55" t="s">
        <v>620</v>
      </c>
      <c r="P18" s="55" t="s">
        <v>801</v>
      </c>
      <c r="Q18" s="95">
        <v>39363</v>
      </c>
      <c r="R18" s="75">
        <v>24840</v>
      </c>
      <c r="S18" s="32">
        <v>414</v>
      </c>
      <c r="T18" s="32">
        <v>14</v>
      </c>
      <c r="U18" s="49">
        <v>0.98899999999999999</v>
      </c>
      <c r="V18" s="32">
        <v>543</v>
      </c>
      <c r="W18" s="32">
        <v>522</v>
      </c>
      <c r="X18" s="49">
        <f t="shared" si="0"/>
        <v>6.50702479338843</v>
      </c>
      <c r="Y18" s="49">
        <f t="shared" si="1"/>
        <v>62.923688321585054</v>
      </c>
      <c r="Z18" s="34">
        <v>1</v>
      </c>
      <c r="AA18" s="49"/>
      <c r="AB18" s="104">
        <v>62.93</v>
      </c>
    </row>
    <row r="19" spans="1:28" s="32" customFormat="1" ht="18.75">
      <c r="A19" s="55">
        <v>18</v>
      </c>
      <c r="B19" s="33" t="s">
        <v>78</v>
      </c>
      <c r="C19" s="32" t="s">
        <v>79</v>
      </c>
      <c r="D19" s="32" t="s">
        <v>584</v>
      </c>
      <c r="E19" s="32" t="s">
        <v>15</v>
      </c>
      <c r="F19" s="39" t="s">
        <v>612</v>
      </c>
      <c r="G19" s="35">
        <v>39200</v>
      </c>
      <c r="H19" s="32" t="s">
        <v>621</v>
      </c>
      <c r="I19" s="55"/>
      <c r="J19" s="219" t="s">
        <v>375</v>
      </c>
      <c r="K19" s="219"/>
      <c r="L19" s="219"/>
      <c r="M19" s="55" t="s">
        <v>62</v>
      </c>
      <c r="N19" s="55" t="s">
        <v>361</v>
      </c>
      <c r="O19" s="55" t="s">
        <v>608</v>
      </c>
      <c r="P19" s="55" t="s">
        <v>788</v>
      </c>
      <c r="Q19" s="55" t="s">
        <v>622</v>
      </c>
      <c r="R19" s="75">
        <v>20040</v>
      </c>
      <c r="S19" s="32">
        <v>334</v>
      </c>
      <c r="T19" s="32">
        <v>10.7</v>
      </c>
      <c r="U19" s="49">
        <v>1.02644</v>
      </c>
      <c r="V19" s="32">
        <v>800</v>
      </c>
      <c r="W19" s="32">
        <v>300</v>
      </c>
      <c r="X19" s="49">
        <f t="shared" si="0"/>
        <v>5.5096418732782366</v>
      </c>
      <c r="Y19" s="49">
        <f t="shared" si="1"/>
        <v>62.223819240000005</v>
      </c>
      <c r="Z19" s="34">
        <v>1.2</v>
      </c>
      <c r="AA19" s="49">
        <f>Y19*(Z19-1)/100</f>
        <v>0.12444763847999997</v>
      </c>
      <c r="AB19" s="104">
        <v>62.1</v>
      </c>
    </row>
    <row r="20" spans="1:28">
      <c r="M20" s="11"/>
      <c r="N20" s="11"/>
      <c r="O20" s="11"/>
    </row>
  </sheetData>
  <mergeCells count="19">
    <mergeCell ref="J19:L19"/>
    <mergeCell ref="J13:L13"/>
    <mergeCell ref="J14:L14"/>
    <mergeCell ref="J15:L15"/>
    <mergeCell ref="J16:L16"/>
    <mergeCell ref="J17:L17"/>
    <mergeCell ref="J18:L18"/>
    <mergeCell ref="J12:L12"/>
    <mergeCell ref="J1:L1"/>
    <mergeCell ref="J2:L2"/>
    <mergeCell ref="J3:L3"/>
    <mergeCell ref="J4:L4"/>
    <mergeCell ref="J5:L5"/>
    <mergeCell ref="J6:L6"/>
    <mergeCell ref="J7:L7"/>
    <mergeCell ref="J8:L8"/>
    <mergeCell ref="J9:L9"/>
    <mergeCell ref="J10:L10"/>
    <mergeCell ref="J11:L1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5"/>
  <sheetViews>
    <sheetView workbookViewId="0">
      <selection activeCell="D18" sqref="D18"/>
    </sheetView>
  </sheetViews>
  <sheetFormatPr defaultRowHeight="15.75"/>
  <cols>
    <col min="2" max="2" width="18.375" style="9" bestFit="1" customWidth="1"/>
    <col min="3" max="3" width="12" bestFit="1" customWidth="1"/>
    <col min="4" max="4" width="17.625" bestFit="1" customWidth="1"/>
    <col min="5" max="5" width="13" bestFit="1" customWidth="1"/>
    <col min="6" max="6" width="22.75" style="10" bestFit="1" customWidth="1"/>
    <col min="7" max="7" width="16.625" bestFit="1" customWidth="1"/>
    <col min="8" max="8" width="11.25" bestFit="1" customWidth="1"/>
    <col min="9" max="9" width="20.5" bestFit="1" customWidth="1"/>
    <col min="12" max="12" width="11" customWidth="1"/>
    <col min="13" max="13" width="13.75" bestFit="1" customWidth="1"/>
    <col min="14" max="14" width="17.75" bestFit="1" customWidth="1"/>
    <col min="15" max="15" width="34.875" bestFit="1" customWidth="1"/>
    <col min="16" max="16" width="32.125" bestFit="1" customWidth="1"/>
    <col min="17" max="17" width="16" bestFit="1" customWidth="1"/>
    <col min="18" max="18" width="13.5" style="10" bestFit="1" customWidth="1"/>
    <col min="19" max="19" width="10.75" bestFit="1" customWidth="1"/>
    <col min="20" max="20" width="11.375" bestFit="1" customWidth="1"/>
    <col min="21" max="21" width="15" style="4" bestFit="1" customWidth="1"/>
    <col min="25" max="25" width="16.375" style="82" bestFit="1" customWidth="1"/>
    <col min="26" max="26" width="18.375" bestFit="1" customWidth="1"/>
    <col min="27" max="27" width="16.375" style="4" bestFit="1" customWidth="1"/>
    <col min="28" max="28" width="20.5" style="29" bestFit="1" customWidth="1"/>
  </cols>
  <sheetData>
    <row r="1" spans="1:28" s="79" customFormat="1" ht="18">
      <c r="A1" s="77" t="s">
        <v>47</v>
      </c>
      <c r="B1" s="77" t="s">
        <v>0</v>
      </c>
      <c r="C1" s="77" t="s">
        <v>1</v>
      </c>
      <c r="D1" s="77" t="s">
        <v>6</v>
      </c>
      <c r="E1" s="77" t="s">
        <v>14</v>
      </c>
      <c r="F1" s="78" t="s">
        <v>8</v>
      </c>
      <c r="G1" s="77" t="s">
        <v>9</v>
      </c>
      <c r="H1" s="77" t="s">
        <v>49</v>
      </c>
      <c r="I1" s="77" t="s">
        <v>50</v>
      </c>
      <c r="J1" s="224" t="s">
        <v>626</v>
      </c>
      <c r="K1" s="224"/>
      <c r="L1" s="224"/>
      <c r="M1" s="77" t="s">
        <v>52</v>
      </c>
      <c r="N1" s="77" t="s">
        <v>51</v>
      </c>
      <c r="O1" s="77" t="s">
        <v>58</v>
      </c>
      <c r="P1" s="77" t="s">
        <v>12</v>
      </c>
      <c r="Q1" s="77" t="s">
        <v>265</v>
      </c>
      <c r="R1" s="78" t="s">
        <v>19</v>
      </c>
      <c r="S1" s="77" t="s">
        <v>18</v>
      </c>
      <c r="T1" s="77" t="s">
        <v>20</v>
      </c>
      <c r="U1" s="80" t="s">
        <v>46</v>
      </c>
      <c r="V1" s="77" t="s">
        <v>119</v>
      </c>
      <c r="W1" s="77" t="s">
        <v>120</v>
      </c>
      <c r="X1" s="77" t="s">
        <v>21</v>
      </c>
      <c r="Y1" s="81" t="s">
        <v>270</v>
      </c>
      <c r="Z1" s="77" t="s">
        <v>17</v>
      </c>
      <c r="AA1" s="80" t="s">
        <v>22</v>
      </c>
      <c r="AB1" s="77" t="s">
        <v>271</v>
      </c>
    </row>
    <row r="2" spans="1:28" s="83" customFormat="1" ht="18.75">
      <c r="A2" s="83">
        <v>1</v>
      </c>
      <c r="B2" s="91" t="s">
        <v>282</v>
      </c>
      <c r="C2" s="83" t="s">
        <v>623</v>
      </c>
      <c r="D2" s="83" t="s">
        <v>624</v>
      </c>
      <c r="E2" s="83" t="s">
        <v>15</v>
      </c>
      <c r="F2" s="84">
        <v>175000</v>
      </c>
      <c r="G2" s="85">
        <v>38822</v>
      </c>
      <c r="H2" s="83" t="s">
        <v>162</v>
      </c>
      <c r="I2" s="86" t="s">
        <v>83</v>
      </c>
      <c r="J2" s="223" t="s">
        <v>588</v>
      </c>
      <c r="K2" s="223"/>
      <c r="L2" s="223"/>
      <c r="M2" s="86" t="s">
        <v>62</v>
      </c>
      <c r="N2" s="86" t="s">
        <v>224</v>
      </c>
      <c r="O2" s="83" t="s">
        <v>589</v>
      </c>
      <c r="P2" s="83" t="s">
        <v>787</v>
      </c>
      <c r="Q2" s="85">
        <v>38975</v>
      </c>
      <c r="R2" s="87">
        <v>26800</v>
      </c>
      <c r="S2" s="83">
        <v>446.67</v>
      </c>
      <c r="T2" s="83">
        <v>12.4</v>
      </c>
      <c r="U2" s="88">
        <v>1.0068965000000001</v>
      </c>
      <c r="V2" s="83">
        <v>568.88</v>
      </c>
      <c r="W2" s="83">
        <v>402</v>
      </c>
      <c r="X2" s="83">
        <f>(V2*W2)/43560</f>
        <v>5.2499944903581266</v>
      </c>
      <c r="Y2" s="89">
        <f>(S2*U2)/X2</f>
        <v>85.66684412354887</v>
      </c>
      <c r="Z2" s="83">
        <v>1.1000000000000001</v>
      </c>
      <c r="AA2" s="88">
        <f>Y2*(Z2-1)/100</f>
        <v>8.5666844123548941E-2</v>
      </c>
      <c r="AB2" s="90">
        <v>85.59742</v>
      </c>
    </row>
    <row r="3" spans="1:28" s="83" customFormat="1" ht="18.75">
      <c r="A3" s="83">
        <v>2</v>
      </c>
      <c r="B3" s="91" t="s">
        <v>2</v>
      </c>
      <c r="C3" s="83" t="s">
        <v>3</v>
      </c>
      <c r="D3" s="83" t="s">
        <v>569</v>
      </c>
      <c r="E3" s="83" t="s">
        <v>15</v>
      </c>
      <c r="F3" s="84" t="s">
        <v>590</v>
      </c>
      <c r="G3" s="85">
        <v>38811</v>
      </c>
      <c r="H3" s="83" t="s">
        <v>107</v>
      </c>
      <c r="I3" s="86"/>
      <c r="J3" s="223"/>
      <c r="K3" s="223"/>
      <c r="L3" s="223"/>
      <c r="M3" s="86" t="s">
        <v>311</v>
      </c>
      <c r="N3" s="86" t="s">
        <v>627</v>
      </c>
      <c r="O3" s="83" t="s">
        <v>628</v>
      </c>
      <c r="P3" s="83" t="s">
        <v>791</v>
      </c>
      <c r="Q3" s="85">
        <v>38971</v>
      </c>
      <c r="R3" s="87">
        <v>26200</v>
      </c>
      <c r="S3" s="83">
        <v>436.67</v>
      </c>
      <c r="T3" s="83">
        <v>11</v>
      </c>
      <c r="U3" s="88">
        <v>1.0229999999999999</v>
      </c>
      <c r="V3" s="83">
        <v>1017</v>
      </c>
      <c r="W3" s="83">
        <v>225</v>
      </c>
      <c r="X3" s="83">
        <f t="shared" ref="X3:X8" si="0">(V3*W3)/43560</f>
        <v>5.2530991735537187</v>
      </c>
      <c r="Y3" s="89">
        <f t="shared" ref="Y3:Y8" si="1">(S3*U3)/X3</f>
        <v>85.038069002949854</v>
      </c>
      <c r="Z3" s="83">
        <v>1</v>
      </c>
      <c r="AA3" s="88"/>
      <c r="AB3" s="90">
        <v>85.1</v>
      </c>
    </row>
    <row r="4" spans="1:28" s="83" customFormat="1" ht="18.75">
      <c r="A4" s="83">
        <v>3</v>
      </c>
      <c r="B4" s="91" t="s">
        <v>37</v>
      </c>
      <c r="C4" s="83" t="s">
        <v>38</v>
      </c>
      <c r="D4" s="83" t="s">
        <v>569</v>
      </c>
      <c r="E4" s="83" t="s">
        <v>15</v>
      </c>
      <c r="F4" s="84">
        <v>180000</v>
      </c>
      <c r="G4" s="85">
        <v>38852</v>
      </c>
      <c r="H4" s="83" t="s">
        <v>629</v>
      </c>
      <c r="I4" s="86"/>
      <c r="J4" s="223"/>
      <c r="K4" s="223"/>
      <c r="L4" s="223"/>
      <c r="M4" s="86" t="s">
        <v>311</v>
      </c>
      <c r="N4" s="86" t="s">
        <v>361</v>
      </c>
      <c r="O4" s="83" t="s">
        <v>446</v>
      </c>
      <c r="P4" s="83" t="s">
        <v>788</v>
      </c>
      <c r="Q4" s="85">
        <v>39013</v>
      </c>
      <c r="R4" s="87">
        <v>34380</v>
      </c>
      <c r="S4" s="83">
        <v>573</v>
      </c>
      <c r="T4" s="83">
        <v>13.4</v>
      </c>
      <c r="U4" s="88">
        <v>0.99539999999999995</v>
      </c>
      <c r="V4" s="83">
        <v>1263</v>
      </c>
      <c r="W4" s="83">
        <v>240</v>
      </c>
      <c r="X4" s="83">
        <f t="shared" si="0"/>
        <v>6.9586776859504136</v>
      </c>
      <c r="Y4" s="89">
        <f t="shared" si="1"/>
        <v>81.964451543942985</v>
      </c>
      <c r="Z4" s="83">
        <v>1</v>
      </c>
      <c r="AA4" s="88"/>
      <c r="AB4" s="90">
        <v>81.964200000000005</v>
      </c>
    </row>
    <row r="5" spans="1:28" s="83" customFormat="1" ht="18.75">
      <c r="A5" s="83">
        <v>4</v>
      </c>
      <c r="B5" s="91" t="s">
        <v>273</v>
      </c>
      <c r="C5" s="83" t="s">
        <v>23</v>
      </c>
      <c r="D5" s="83" t="s">
        <v>569</v>
      </c>
      <c r="E5" s="83" t="s">
        <v>15</v>
      </c>
      <c r="F5" s="84" t="s">
        <v>630</v>
      </c>
      <c r="G5" s="85">
        <v>38817</v>
      </c>
      <c r="H5" s="83" t="s">
        <v>631</v>
      </c>
      <c r="I5" s="86"/>
      <c r="J5" s="223" t="s">
        <v>632</v>
      </c>
      <c r="K5" s="223"/>
      <c r="L5" s="223"/>
      <c r="M5" s="86" t="s">
        <v>311</v>
      </c>
      <c r="N5" s="86" t="s">
        <v>311</v>
      </c>
      <c r="O5" s="83" t="s">
        <v>11</v>
      </c>
      <c r="P5" s="83" t="s">
        <v>633</v>
      </c>
      <c r="Q5" s="85">
        <v>38969</v>
      </c>
      <c r="R5" s="87">
        <v>25580</v>
      </c>
      <c r="S5" s="83">
        <v>426.33</v>
      </c>
      <c r="T5" s="83">
        <v>10.7</v>
      </c>
      <c r="U5" s="88">
        <v>1.03</v>
      </c>
      <c r="V5" s="83">
        <v>1080</v>
      </c>
      <c r="W5" s="83">
        <v>221.67</v>
      </c>
      <c r="X5" s="83">
        <f t="shared" si="0"/>
        <v>5.4959504132231398</v>
      </c>
      <c r="Y5" s="89">
        <f t="shared" si="1"/>
        <v>79.898810393828668</v>
      </c>
      <c r="Z5" s="83">
        <v>1</v>
      </c>
      <c r="AA5" s="88"/>
      <c r="AB5" s="90">
        <v>79.84</v>
      </c>
    </row>
    <row r="6" spans="1:28" s="83" customFormat="1" ht="18.75">
      <c r="A6" s="83">
        <v>5</v>
      </c>
      <c r="B6" s="91" t="s">
        <v>792</v>
      </c>
      <c r="C6" s="83" t="s">
        <v>23</v>
      </c>
      <c r="D6" s="83" t="s">
        <v>625</v>
      </c>
      <c r="E6" s="83" t="s">
        <v>15</v>
      </c>
      <c r="F6" s="84">
        <v>130000</v>
      </c>
      <c r="G6" s="85">
        <v>38822</v>
      </c>
      <c r="H6" s="83" t="s">
        <v>311</v>
      </c>
      <c r="I6" s="86"/>
      <c r="J6" s="222" t="s">
        <v>790</v>
      </c>
      <c r="K6" s="222"/>
      <c r="L6" s="222"/>
      <c r="M6" s="86" t="s">
        <v>311</v>
      </c>
      <c r="N6" s="86" t="s">
        <v>311</v>
      </c>
      <c r="O6" s="86"/>
      <c r="P6" s="83" t="s">
        <v>793</v>
      </c>
      <c r="Q6" s="85">
        <v>38975</v>
      </c>
      <c r="R6" s="87">
        <v>34600</v>
      </c>
      <c r="S6" s="83">
        <v>576.66999999999996</v>
      </c>
      <c r="T6" s="83">
        <v>11.8</v>
      </c>
      <c r="U6" s="88">
        <v>1.01</v>
      </c>
      <c r="V6" s="83">
        <v>1229</v>
      </c>
      <c r="W6" s="83">
        <v>270</v>
      </c>
      <c r="X6" s="83">
        <f t="shared" si="0"/>
        <v>7.6177685950413228</v>
      </c>
      <c r="Y6" s="89">
        <f t="shared" si="1"/>
        <v>76.457651966368317</v>
      </c>
      <c r="Z6" s="83">
        <v>1.3</v>
      </c>
      <c r="AA6" s="88">
        <f>Y6*(Z6-1)/100</f>
        <v>0.22937295589910497</v>
      </c>
      <c r="AB6" s="90">
        <v>76.12</v>
      </c>
    </row>
    <row r="7" spans="1:28" s="83" customFormat="1" ht="18.75">
      <c r="A7" s="83">
        <v>6</v>
      </c>
      <c r="B7" s="91" t="s">
        <v>175</v>
      </c>
      <c r="C7" s="83" t="s">
        <v>38</v>
      </c>
      <c r="D7" s="83" t="s">
        <v>569</v>
      </c>
      <c r="E7" s="83" t="s">
        <v>15</v>
      </c>
      <c r="F7" s="84" t="s">
        <v>635</v>
      </c>
      <c r="G7" s="85">
        <v>38855</v>
      </c>
      <c r="H7" s="83" t="s">
        <v>636</v>
      </c>
      <c r="I7" s="86"/>
      <c r="J7" s="223" t="s">
        <v>637</v>
      </c>
      <c r="K7" s="223"/>
      <c r="L7" s="223"/>
      <c r="M7" s="86" t="s">
        <v>311</v>
      </c>
      <c r="N7" s="86" t="s">
        <v>311</v>
      </c>
      <c r="O7" s="83" t="s">
        <v>608</v>
      </c>
      <c r="P7" s="83" t="s">
        <v>776</v>
      </c>
      <c r="Q7" s="85">
        <v>39000</v>
      </c>
      <c r="R7" s="87">
        <v>22480</v>
      </c>
      <c r="S7" s="83">
        <v>374.66699999999997</v>
      </c>
      <c r="T7" s="83">
        <v>12.4</v>
      </c>
      <c r="U7" s="88">
        <v>1.0068999999999999</v>
      </c>
      <c r="V7" s="83">
        <v>833</v>
      </c>
      <c r="W7" s="83">
        <v>265</v>
      </c>
      <c r="X7" s="83">
        <f t="shared" si="0"/>
        <v>5.0676078971533514</v>
      </c>
      <c r="Y7" s="89">
        <f t="shared" si="1"/>
        <v>74.443842135441344</v>
      </c>
      <c r="Z7" s="83">
        <v>1</v>
      </c>
      <c r="AA7" s="88"/>
      <c r="AB7" s="90">
        <v>74.443899999999999</v>
      </c>
    </row>
    <row r="8" spans="1:28" s="83" customFormat="1" ht="18.75">
      <c r="A8" s="83">
        <v>7</v>
      </c>
      <c r="B8" s="91" t="s">
        <v>564</v>
      </c>
      <c r="C8" s="83" t="s">
        <v>129</v>
      </c>
      <c r="D8" s="83" t="s">
        <v>340</v>
      </c>
      <c r="E8" s="83" t="s">
        <v>15</v>
      </c>
      <c r="F8" s="84">
        <v>160000</v>
      </c>
      <c r="G8" s="85">
        <v>38852</v>
      </c>
      <c r="H8" s="83" t="s">
        <v>638</v>
      </c>
      <c r="I8" s="86"/>
      <c r="J8" s="223" t="s">
        <v>639</v>
      </c>
      <c r="K8" s="223"/>
      <c r="L8" s="223"/>
      <c r="M8" s="86" t="s">
        <v>57</v>
      </c>
      <c r="N8" s="86" t="s">
        <v>387</v>
      </c>
      <c r="O8" s="83" t="s">
        <v>611</v>
      </c>
      <c r="P8" s="83" t="s">
        <v>794</v>
      </c>
      <c r="Q8" s="85">
        <v>38994</v>
      </c>
      <c r="R8" s="87">
        <v>26540</v>
      </c>
      <c r="S8" s="83">
        <v>442.33</v>
      </c>
      <c r="T8" s="83">
        <v>10.6</v>
      </c>
      <c r="U8" s="88">
        <v>1.0275862099999999</v>
      </c>
      <c r="V8" s="83">
        <v>338</v>
      </c>
      <c r="W8" s="83">
        <v>798</v>
      </c>
      <c r="X8" s="83">
        <f t="shared" si="0"/>
        <v>6.192011019283747</v>
      </c>
      <c r="Y8" s="89">
        <f t="shared" si="1"/>
        <v>73.406233750836805</v>
      </c>
      <c r="Z8" s="83">
        <v>0.04</v>
      </c>
      <c r="AA8" s="88"/>
      <c r="AB8" s="90">
        <v>73.406229999999994</v>
      </c>
    </row>
    <row r="15" spans="1:28">
      <c r="AB15" s="30"/>
    </row>
  </sheetData>
  <mergeCells count="8">
    <mergeCell ref="J6:L6"/>
    <mergeCell ref="J7:L7"/>
    <mergeCell ref="J8:L8"/>
    <mergeCell ref="J1:L1"/>
    <mergeCell ref="J2:L2"/>
    <mergeCell ref="J3:L3"/>
    <mergeCell ref="J4:L4"/>
    <mergeCell ref="J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11"/>
  <sheetViews>
    <sheetView workbookViewId="0">
      <selection activeCell="F22" sqref="F22"/>
    </sheetView>
  </sheetViews>
  <sheetFormatPr defaultRowHeight="15.75"/>
  <cols>
    <col min="1" max="1" width="5.75" customWidth="1"/>
    <col min="2" max="2" width="22" style="9" bestFit="1" customWidth="1"/>
    <col min="3" max="3" width="11.25" bestFit="1" customWidth="1"/>
    <col min="4" max="4" width="16.375" bestFit="1" customWidth="1"/>
    <col min="5" max="5" width="11.125" bestFit="1" customWidth="1"/>
    <col min="6" max="6" width="20" style="10" bestFit="1" customWidth="1"/>
    <col min="7" max="7" width="15.125" bestFit="1" customWidth="1"/>
    <col min="8" max="8" width="20.25" bestFit="1" customWidth="1"/>
    <col min="9" max="9" width="18" style="11" bestFit="1" customWidth="1"/>
    <col min="12" max="12" width="19.375" customWidth="1"/>
    <col min="13" max="13" width="11.875" bestFit="1" customWidth="1"/>
    <col min="14" max="14" width="13.375" bestFit="1" customWidth="1"/>
    <col min="15" max="15" width="30.875" bestFit="1" customWidth="1"/>
    <col min="16" max="16" width="22.625" bestFit="1" customWidth="1"/>
    <col min="17" max="17" width="14.25" bestFit="1" customWidth="1"/>
    <col min="18" max="18" width="12.625" style="10" bestFit="1" customWidth="1"/>
    <col min="19" max="19" width="9.875" bestFit="1" customWidth="1"/>
    <col min="20" max="20" width="10.375" bestFit="1" customWidth="1"/>
    <col min="21" max="21" width="12.25" bestFit="1" customWidth="1"/>
    <col min="24" max="24" width="9.75" customWidth="1"/>
    <col min="25" max="25" width="12.75" bestFit="1" customWidth="1"/>
    <col min="26" max="26" width="16.375" bestFit="1" customWidth="1"/>
    <col min="27" max="27" width="15" style="25" bestFit="1" customWidth="1"/>
    <col min="28" max="28" width="18.25" style="12" bestFit="1" customWidth="1"/>
  </cols>
  <sheetData>
    <row r="1" spans="1:28" s="33" customFormat="1" ht="18.75">
      <c r="A1" s="72" t="s">
        <v>253</v>
      </c>
      <c r="B1" s="72" t="s">
        <v>0</v>
      </c>
      <c r="C1" s="72" t="s">
        <v>1</v>
      </c>
      <c r="D1" s="72" t="s">
        <v>6</v>
      </c>
      <c r="E1" s="72" t="s">
        <v>14</v>
      </c>
      <c r="F1" s="73" t="s">
        <v>8</v>
      </c>
      <c r="G1" s="72" t="s">
        <v>644</v>
      </c>
      <c r="H1" s="72" t="s">
        <v>49</v>
      </c>
      <c r="I1" s="72" t="s">
        <v>50</v>
      </c>
      <c r="J1" s="226" t="s">
        <v>645</v>
      </c>
      <c r="K1" s="226"/>
      <c r="L1" s="226"/>
      <c r="M1" s="72" t="s">
        <v>52</v>
      </c>
      <c r="N1" s="72" t="s">
        <v>646</v>
      </c>
      <c r="O1" s="72" t="s">
        <v>58</v>
      </c>
      <c r="P1" s="72" t="s">
        <v>12</v>
      </c>
      <c r="Q1" s="72" t="s">
        <v>265</v>
      </c>
      <c r="R1" s="73" t="s">
        <v>19</v>
      </c>
      <c r="S1" s="72" t="s">
        <v>18</v>
      </c>
      <c r="T1" s="72" t="s">
        <v>647</v>
      </c>
      <c r="U1" s="72" t="s">
        <v>46</v>
      </c>
      <c r="V1" s="72" t="s">
        <v>119</v>
      </c>
      <c r="W1" s="72" t="s">
        <v>120</v>
      </c>
      <c r="X1" s="72" t="s">
        <v>21</v>
      </c>
      <c r="Y1" s="72" t="s">
        <v>270</v>
      </c>
      <c r="Z1" s="72" t="s">
        <v>17</v>
      </c>
      <c r="AA1" s="76" t="s">
        <v>22</v>
      </c>
      <c r="AB1" s="74" t="s">
        <v>271</v>
      </c>
    </row>
    <row r="2" spans="1:28" s="32" customFormat="1" ht="18.75">
      <c r="A2" s="32">
        <v>1</v>
      </c>
      <c r="B2" s="33" t="s">
        <v>648</v>
      </c>
      <c r="C2" s="32" t="s">
        <v>27</v>
      </c>
      <c r="D2" s="32" t="s">
        <v>649</v>
      </c>
      <c r="E2" s="32" t="s">
        <v>15</v>
      </c>
      <c r="F2" s="39" t="s">
        <v>664</v>
      </c>
      <c r="G2" s="35">
        <v>38457</v>
      </c>
      <c r="H2" s="32" t="s">
        <v>665</v>
      </c>
      <c r="I2" s="55" t="s">
        <v>83</v>
      </c>
      <c r="J2" s="225" t="s">
        <v>666</v>
      </c>
      <c r="K2" s="225"/>
      <c r="L2" s="225"/>
      <c r="M2" s="32" t="s">
        <v>667</v>
      </c>
      <c r="N2" s="32" t="s">
        <v>357</v>
      </c>
      <c r="O2" s="32" t="s">
        <v>598</v>
      </c>
      <c r="P2" s="32" t="s">
        <v>786</v>
      </c>
      <c r="Q2" s="35">
        <v>38590</v>
      </c>
      <c r="R2" s="75">
        <v>25940</v>
      </c>
      <c r="S2" s="32">
        <v>449</v>
      </c>
      <c r="T2" s="32">
        <v>11.5</v>
      </c>
      <c r="U2" s="32">
        <v>1.0169999999999999</v>
      </c>
      <c r="V2" s="32">
        <v>2587</v>
      </c>
      <c r="W2" s="32">
        <v>87.5</v>
      </c>
      <c r="X2" s="52">
        <f>(V2*W2)/43560</f>
        <v>5.1965679522497705</v>
      </c>
      <c r="Y2" s="52">
        <f>(S2*U2)/X2</f>
        <v>87.872034811419738</v>
      </c>
      <c r="Z2" s="32">
        <v>1</v>
      </c>
      <c r="AA2" s="52"/>
      <c r="AB2" s="54">
        <v>87.9</v>
      </c>
    </row>
    <row r="3" spans="1:28" s="32" customFormat="1" ht="18.75">
      <c r="A3" s="32">
        <v>2</v>
      </c>
      <c r="B3" s="33" t="s">
        <v>650</v>
      </c>
      <c r="C3" s="32" t="s">
        <v>27</v>
      </c>
      <c r="D3" s="32" t="s">
        <v>651</v>
      </c>
      <c r="E3" s="32" t="s">
        <v>15</v>
      </c>
      <c r="F3" s="39" t="s">
        <v>612</v>
      </c>
      <c r="G3" s="35">
        <v>38469</v>
      </c>
      <c r="H3" s="32" t="s">
        <v>311</v>
      </c>
      <c r="I3" s="55"/>
      <c r="J3" s="225" t="s">
        <v>337</v>
      </c>
      <c r="K3" s="225"/>
      <c r="L3" s="225"/>
      <c r="M3" s="32" t="s">
        <v>311</v>
      </c>
      <c r="N3" s="32" t="s">
        <v>311</v>
      </c>
      <c r="O3" s="32" t="s">
        <v>311</v>
      </c>
      <c r="P3" s="55"/>
      <c r="Q3" s="35">
        <v>38609</v>
      </c>
      <c r="R3" s="75">
        <v>27240</v>
      </c>
      <c r="S3" s="32">
        <v>454</v>
      </c>
      <c r="T3" s="32">
        <v>10.199999999999999</v>
      </c>
      <c r="U3" s="32">
        <v>1.032</v>
      </c>
      <c r="V3" s="32">
        <v>813</v>
      </c>
      <c r="W3" s="32">
        <v>284</v>
      </c>
      <c r="X3" s="52">
        <f t="shared" ref="X3:X11" si="0">(V3*W3)/43560</f>
        <v>5.3005509641873276</v>
      </c>
      <c r="Y3" s="52">
        <f t="shared" ref="Y3:Y11" si="1">(S3*U3)/X3</f>
        <v>88.392320565459187</v>
      </c>
      <c r="Z3" s="32">
        <v>1.8</v>
      </c>
      <c r="AA3" s="52">
        <f>Y3*(Z3-1)/100</f>
        <v>0.70713856452367352</v>
      </c>
      <c r="AB3" s="54">
        <v>87.7</v>
      </c>
    </row>
    <row r="4" spans="1:28" s="32" customFormat="1" ht="18.75">
      <c r="A4" s="32">
        <v>3</v>
      </c>
      <c r="B4" s="33" t="s">
        <v>282</v>
      </c>
      <c r="C4" s="32" t="s">
        <v>39</v>
      </c>
      <c r="D4" s="32" t="s">
        <v>652</v>
      </c>
      <c r="E4" s="32" t="s">
        <v>15</v>
      </c>
      <c r="F4" s="39">
        <v>165000</v>
      </c>
      <c r="G4" s="35">
        <v>38460</v>
      </c>
      <c r="H4" s="32" t="s">
        <v>668</v>
      </c>
      <c r="I4" s="55"/>
      <c r="J4" s="225" t="s">
        <v>360</v>
      </c>
      <c r="K4" s="225"/>
      <c r="L4" s="225"/>
      <c r="M4" s="32" t="s">
        <v>62</v>
      </c>
      <c r="N4" s="32" t="s">
        <v>311</v>
      </c>
      <c r="O4" s="32" t="s">
        <v>669</v>
      </c>
      <c r="P4" s="32" t="s">
        <v>787</v>
      </c>
      <c r="Q4" s="35">
        <v>38608</v>
      </c>
      <c r="R4" s="75">
        <v>26440</v>
      </c>
      <c r="S4" s="32">
        <v>440.67</v>
      </c>
      <c r="T4" s="32">
        <v>11</v>
      </c>
      <c r="U4" s="49">
        <v>1.0229885000000001</v>
      </c>
      <c r="V4" s="32">
        <v>1068</v>
      </c>
      <c r="W4" s="32">
        <v>215.6</v>
      </c>
      <c r="X4" s="52">
        <f t="shared" si="0"/>
        <v>5.2860606060606061</v>
      </c>
      <c r="Y4" s="52">
        <f t="shared" si="1"/>
        <v>85.280963630675316</v>
      </c>
      <c r="Z4" s="32">
        <v>0.97</v>
      </c>
      <c r="AA4" s="52"/>
      <c r="AB4" s="54">
        <v>85.282899999999998</v>
      </c>
    </row>
    <row r="5" spans="1:28" s="32" customFormat="1" ht="18.75">
      <c r="A5" s="32">
        <v>4</v>
      </c>
      <c r="B5" s="33" t="s">
        <v>37</v>
      </c>
      <c r="C5" s="32" t="s">
        <v>38</v>
      </c>
      <c r="D5" s="32" t="s">
        <v>569</v>
      </c>
      <c r="E5" s="32" t="s">
        <v>15</v>
      </c>
      <c r="F5" s="39">
        <v>170000</v>
      </c>
      <c r="G5" s="35">
        <v>38488</v>
      </c>
      <c r="H5" s="32" t="s">
        <v>629</v>
      </c>
      <c r="I5" s="55"/>
      <c r="J5" s="219" t="s">
        <v>311</v>
      </c>
      <c r="K5" s="219"/>
      <c r="L5" s="219"/>
      <c r="M5" s="32" t="s">
        <v>311</v>
      </c>
      <c r="N5" s="32" t="s">
        <v>65</v>
      </c>
      <c r="O5" s="32" t="s">
        <v>446</v>
      </c>
      <c r="P5" s="32" t="s">
        <v>788</v>
      </c>
      <c r="Q5" s="35">
        <v>38644</v>
      </c>
      <c r="R5" s="75">
        <v>25640</v>
      </c>
      <c r="S5" s="32">
        <v>427.33300000000003</v>
      </c>
      <c r="T5" s="32">
        <v>11.1</v>
      </c>
      <c r="U5" s="32">
        <v>1.022</v>
      </c>
      <c r="V5" s="32">
        <v>620</v>
      </c>
      <c r="W5" s="32">
        <v>360</v>
      </c>
      <c r="X5" s="52">
        <f t="shared" si="0"/>
        <v>5.1239669421487601</v>
      </c>
      <c r="Y5" s="52">
        <f t="shared" si="1"/>
        <v>85.23363459032258</v>
      </c>
      <c r="Z5" s="32">
        <v>0.65</v>
      </c>
      <c r="AA5" s="52"/>
      <c r="AB5" s="54">
        <v>85.233000000000004</v>
      </c>
    </row>
    <row r="6" spans="1:28" s="32" customFormat="1" ht="18.75">
      <c r="A6" s="32">
        <v>5</v>
      </c>
      <c r="B6" s="33" t="s">
        <v>653</v>
      </c>
      <c r="C6" s="32" t="s">
        <v>3</v>
      </c>
      <c r="D6" s="32" t="s">
        <v>654</v>
      </c>
      <c r="E6" s="32" t="s">
        <v>15</v>
      </c>
      <c r="F6" s="39" t="s">
        <v>590</v>
      </c>
      <c r="G6" s="35">
        <v>38479</v>
      </c>
      <c r="H6" s="32" t="s">
        <v>551</v>
      </c>
      <c r="I6" s="55"/>
      <c r="J6" s="225" t="s">
        <v>670</v>
      </c>
      <c r="K6" s="225"/>
      <c r="L6" s="225"/>
      <c r="M6" s="32" t="s">
        <v>311</v>
      </c>
      <c r="N6" s="32" t="s">
        <v>361</v>
      </c>
      <c r="O6" s="32" t="s">
        <v>671</v>
      </c>
      <c r="P6" s="32" t="s">
        <v>672</v>
      </c>
      <c r="Q6" s="35">
        <v>38645</v>
      </c>
      <c r="R6" s="75">
        <v>26240</v>
      </c>
      <c r="S6" s="32">
        <v>437.33</v>
      </c>
      <c r="T6" s="32">
        <v>10.8</v>
      </c>
      <c r="U6" s="32">
        <v>1.0249999999999999</v>
      </c>
      <c r="V6" s="32">
        <v>456.15</v>
      </c>
      <c r="W6" s="32">
        <v>502.3</v>
      </c>
      <c r="X6" s="52">
        <f t="shared" si="0"/>
        <v>5.2599665977961427</v>
      </c>
      <c r="Y6" s="52">
        <f t="shared" si="1"/>
        <v>85.221691367358957</v>
      </c>
      <c r="Z6" s="32">
        <v>1</v>
      </c>
      <c r="AA6" s="52"/>
      <c r="AB6" s="54">
        <v>85.22</v>
      </c>
    </row>
    <row r="7" spans="1:28" s="32" customFormat="1" ht="18.75">
      <c r="A7" s="32">
        <v>6</v>
      </c>
      <c r="B7" s="33" t="s">
        <v>655</v>
      </c>
      <c r="C7" s="32" t="s">
        <v>27</v>
      </c>
      <c r="D7" s="32" t="s">
        <v>656</v>
      </c>
      <c r="E7" s="32" t="s">
        <v>15</v>
      </c>
      <c r="F7" s="39" t="s">
        <v>612</v>
      </c>
      <c r="G7" s="35">
        <v>38462</v>
      </c>
      <c r="H7" s="32" t="s">
        <v>311</v>
      </c>
      <c r="I7" s="55"/>
      <c r="J7" s="225" t="s">
        <v>375</v>
      </c>
      <c r="K7" s="225"/>
      <c r="L7" s="225"/>
      <c r="M7" s="32" t="s">
        <v>311</v>
      </c>
      <c r="N7" s="32" t="s">
        <v>311</v>
      </c>
      <c r="O7" s="32" t="s">
        <v>311</v>
      </c>
      <c r="P7" s="32" t="s">
        <v>789</v>
      </c>
      <c r="Q7" s="35">
        <v>38608</v>
      </c>
      <c r="R7" s="75">
        <v>28300</v>
      </c>
      <c r="S7" s="32">
        <v>471.67</v>
      </c>
      <c r="T7" s="32">
        <v>9.8000000000000007</v>
      </c>
      <c r="U7" s="49">
        <v>1.0367999999999999</v>
      </c>
      <c r="V7" s="32">
        <v>834</v>
      </c>
      <c r="W7" s="32">
        <v>316</v>
      </c>
      <c r="X7" s="52">
        <f t="shared" si="0"/>
        <v>6.0501377410468322</v>
      </c>
      <c r="Y7" s="52">
        <f t="shared" si="1"/>
        <v>80.829144216373734</v>
      </c>
      <c r="Z7" s="32">
        <v>2.1</v>
      </c>
      <c r="AA7" s="52">
        <f>Y7*(Z7-1)/100</f>
        <v>0.88912058638011116</v>
      </c>
      <c r="AB7" s="54">
        <v>79.900000000000006</v>
      </c>
    </row>
    <row r="8" spans="1:28" s="32" customFormat="1" ht="18.75">
      <c r="A8" s="32">
        <v>7</v>
      </c>
      <c r="B8" s="33" t="s">
        <v>657</v>
      </c>
      <c r="C8" s="32" t="s">
        <v>291</v>
      </c>
      <c r="D8" s="32" t="s">
        <v>658</v>
      </c>
      <c r="E8" s="32" t="s">
        <v>15</v>
      </c>
      <c r="F8" s="39" t="s">
        <v>612</v>
      </c>
      <c r="G8" s="35">
        <v>38483</v>
      </c>
      <c r="H8" s="32" t="s">
        <v>311</v>
      </c>
      <c r="I8" s="55"/>
      <c r="J8" s="225" t="s">
        <v>673</v>
      </c>
      <c r="K8" s="225"/>
      <c r="L8" s="225"/>
      <c r="M8" s="32" t="s">
        <v>311</v>
      </c>
      <c r="N8" s="32" t="s">
        <v>361</v>
      </c>
      <c r="O8" s="32" t="s">
        <v>11</v>
      </c>
      <c r="P8" s="32" t="s">
        <v>776</v>
      </c>
      <c r="Q8" s="35">
        <v>38643</v>
      </c>
      <c r="R8" s="75">
        <v>24460</v>
      </c>
      <c r="S8" s="32">
        <v>407.67</v>
      </c>
      <c r="T8" s="32">
        <v>13</v>
      </c>
      <c r="U8" s="32">
        <v>1</v>
      </c>
      <c r="V8" s="32">
        <v>475</v>
      </c>
      <c r="W8" s="32">
        <v>475</v>
      </c>
      <c r="X8" s="52">
        <f t="shared" si="0"/>
        <v>5.1796372819100096</v>
      </c>
      <c r="Y8" s="52">
        <f t="shared" si="1"/>
        <v>78.706283434903042</v>
      </c>
      <c r="Z8" s="32">
        <v>0.4</v>
      </c>
      <c r="AA8" s="52"/>
      <c r="AB8" s="54">
        <v>78.7</v>
      </c>
    </row>
    <row r="9" spans="1:28" s="32" customFormat="1" ht="18.75">
      <c r="A9" s="32">
        <v>8</v>
      </c>
      <c r="B9" s="33" t="s">
        <v>659</v>
      </c>
      <c r="C9" s="32" t="s">
        <v>121</v>
      </c>
      <c r="D9" s="32" t="s">
        <v>660</v>
      </c>
      <c r="E9" s="32" t="s">
        <v>15</v>
      </c>
      <c r="F9" s="39" t="s">
        <v>612</v>
      </c>
      <c r="G9" s="35">
        <v>38473</v>
      </c>
      <c r="H9" s="32" t="s">
        <v>674</v>
      </c>
      <c r="I9" s="55" t="s">
        <v>675</v>
      </c>
      <c r="J9" s="225" t="s">
        <v>375</v>
      </c>
      <c r="K9" s="225"/>
      <c r="L9" s="225"/>
      <c r="M9" s="32" t="s">
        <v>311</v>
      </c>
      <c r="N9" s="32" t="s">
        <v>311</v>
      </c>
      <c r="O9" s="32" t="s">
        <v>311</v>
      </c>
      <c r="P9" s="32" t="s">
        <v>776</v>
      </c>
      <c r="Q9" s="35">
        <v>38624</v>
      </c>
      <c r="R9" s="75">
        <v>32580</v>
      </c>
      <c r="S9" s="32">
        <v>543</v>
      </c>
      <c r="T9" s="32">
        <v>13.6</v>
      </c>
      <c r="U9" s="49">
        <v>0.99309999999999998</v>
      </c>
      <c r="V9" s="32">
        <v>692.5</v>
      </c>
      <c r="W9" s="32">
        <v>455</v>
      </c>
      <c r="X9" s="52">
        <f t="shared" si="0"/>
        <v>7.2334136822773187</v>
      </c>
      <c r="Y9" s="52">
        <f t="shared" si="1"/>
        <v>74.550319349387067</v>
      </c>
      <c r="Z9" s="32">
        <v>2.1</v>
      </c>
      <c r="AA9" s="52">
        <f>Y9*(Z9-1)/100</f>
        <v>0.82005351284325778</v>
      </c>
      <c r="AB9" s="54">
        <v>73.02</v>
      </c>
    </row>
    <row r="10" spans="1:28" s="32" customFormat="1" ht="18.75">
      <c r="A10" s="32">
        <v>9</v>
      </c>
      <c r="B10" s="33" t="s">
        <v>175</v>
      </c>
      <c r="C10" s="32" t="s">
        <v>38</v>
      </c>
      <c r="D10" s="32" t="s">
        <v>661</v>
      </c>
      <c r="F10" s="39" t="s">
        <v>676</v>
      </c>
      <c r="G10" s="35">
        <v>38478</v>
      </c>
      <c r="H10" s="32" t="s">
        <v>677</v>
      </c>
      <c r="I10" s="55"/>
      <c r="J10" s="225" t="s">
        <v>678</v>
      </c>
      <c r="K10" s="225"/>
      <c r="L10" s="225"/>
      <c r="M10" s="32" t="s">
        <v>311</v>
      </c>
      <c r="N10" s="32" t="s">
        <v>65</v>
      </c>
      <c r="O10" s="32" t="s">
        <v>669</v>
      </c>
      <c r="P10" s="32" t="s">
        <v>776</v>
      </c>
      <c r="Q10" s="35">
        <v>38644</v>
      </c>
      <c r="R10" s="75">
        <v>20500</v>
      </c>
      <c r="S10" s="32">
        <v>341.66699999999997</v>
      </c>
      <c r="T10" s="32">
        <v>11.1</v>
      </c>
      <c r="U10" s="32">
        <v>1.022</v>
      </c>
      <c r="V10" s="32">
        <v>800</v>
      </c>
      <c r="W10" s="32">
        <v>275</v>
      </c>
      <c r="X10" s="52">
        <f t="shared" si="0"/>
        <v>5.0505050505050502</v>
      </c>
      <c r="Y10" s="52">
        <f t="shared" si="1"/>
        <v>69.138367451999997</v>
      </c>
      <c r="Z10" s="32">
        <v>0.8</v>
      </c>
      <c r="AA10" s="52"/>
      <c r="AB10" s="54">
        <v>69.132000000000005</v>
      </c>
    </row>
    <row r="11" spans="1:28" s="32" customFormat="1" ht="18.75">
      <c r="A11" s="32">
        <v>10</v>
      </c>
      <c r="B11" s="33" t="s">
        <v>662</v>
      </c>
      <c r="C11" s="32" t="s">
        <v>79</v>
      </c>
      <c r="D11" s="32" t="s">
        <v>663</v>
      </c>
      <c r="E11" s="32" t="s">
        <v>15</v>
      </c>
      <c r="F11" s="39" t="s">
        <v>601</v>
      </c>
      <c r="G11" s="35">
        <v>38488</v>
      </c>
      <c r="H11" s="32" t="s">
        <v>188</v>
      </c>
      <c r="I11" s="55"/>
      <c r="J11" s="219" t="s">
        <v>311</v>
      </c>
      <c r="K11" s="219"/>
      <c r="L11" s="219"/>
      <c r="M11" s="32" t="s">
        <v>311</v>
      </c>
      <c r="N11" s="32" t="s">
        <v>311</v>
      </c>
      <c r="O11" s="32" t="s">
        <v>605</v>
      </c>
      <c r="P11" s="32" t="s">
        <v>679</v>
      </c>
      <c r="Q11" s="35">
        <v>38644</v>
      </c>
      <c r="R11" s="75">
        <v>36440</v>
      </c>
      <c r="S11" s="32">
        <v>607.33000000000004</v>
      </c>
      <c r="T11" s="32">
        <v>10.4</v>
      </c>
      <c r="U11" s="32">
        <v>1.03</v>
      </c>
      <c r="V11" s="32">
        <v>1161</v>
      </c>
      <c r="W11" s="32">
        <v>354</v>
      </c>
      <c r="X11" s="52">
        <f t="shared" si="0"/>
        <v>9.4351239669421485</v>
      </c>
      <c r="Y11" s="52">
        <f t="shared" si="1"/>
        <v>66.300125169710512</v>
      </c>
      <c r="Z11" s="32">
        <v>1.8</v>
      </c>
      <c r="AA11" s="52">
        <f>Y11*(Z11-1)/100</f>
        <v>0.53040100135768409</v>
      </c>
      <c r="AB11" s="54">
        <v>65.8</v>
      </c>
    </row>
  </sheetData>
  <mergeCells count="11">
    <mergeCell ref="J7:L7"/>
    <mergeCell ref="J8:L8"/>
    <mergeCell ref="J9:L9"/>
    <mergeCell ref="J10:L10"/>
    <mergeCell ref="J11:L11"/>
    <mergeCell ref="J6:L6"/>
    <mergeCell ref="J1:L1"/>
    <mergeCell ref="J2:L2"/>
    <mergeCell ref="J3:L3"/>
    <mergeCell ref="J4:L4"/>
    <mergeCell ref="J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University of Arkansas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Rowe</dc:creator>
  <cp:lastModifiedBy>Dawn</cp:lastModifiedBy>
  <dcterms:created xsi:type="dcterms:W3CDTF">2012-01-03T16:44:05Z</dcterms:created>
  <dcterms:modified xsi:type="dcterms:W3CDTF">2014-09-04T16:19:40Z</dcterms:modified>
</cp:coreProperties>
</file>